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Ppto. 2020 GASTOS" sheetId="1" r:id="rId1"/>
    <sheet name="Ppto. 2020 INGRESOS" sheetId="2" r:id="rId2"/>
    <sheet name="ANEXO INVERSIONES" sheetId="3" r:id="rId3"/>
    <sheet name="RESUMEN" sheetId="4" r:id="rId4"/>
  </sheets>
  <definedNames>
    <definedName name="_xlnm.Print_Titles" localSheetId="0">'Ppto. 2020 GASTOS'!$1:$1</definedName>
    <definedName name="_xlnm.Print_Area" localSheetId="1">'Ppto. 2020 INGRESOS'!$A$1:$H$183</definedName>
  </definedNames>
  <calcPr fullCalcOnLoad="1"/>
</workbook>
</file>

<file path=xl/sharedStrings.xml><?xml version="1.0" encoding="utf-8"?>
<sst xmlns="http://schemas.openxmlformats.org/spreadsheetml/2006/main" count="396" uniqueCount="321">
  <si>
    <t>Cap.</t>
  </si>
  <si>
    <t>Art.</t>
  </si>
  <si>
    <t>Conc.</t>
  </si>
  <si>
    <t>Subc.</t>
  </si>
  <si>
    <t>Aplicación</t>
  </si>
  <si>
    <t>Denominación</t>
  </si>
  <si>
    <t>Créditos Iniciales</t>
  </si>
  <si>
    <t>Obligac.Rec.</t>
  </si>
  <si>
    <t>Importe</t>
  </si>
  <si>
    <t>GASTOS DE PERSONAL</t>
  </si>
  <si>
    <t>ÓRGANOS DE GOBIERNO Y PERSONAL DIRECTIVO</t>
  </si>
  <si>
    <t>Retribuciones básicas y otras remuner.miembros de los órganos de gobierno</t>
  </si>
  <si>
    <t>Retribuciones Básicas</t>
  </si>
  <si>
    <t>912.10000</t>
  </si>
  <si>
    <t>RETRIBUCIONES CORPORACIÓN</t>
  </si>
  <si>
    <t>PERSONAL FUNCIONARIO</t>
  </si>
  <si>
    <t xml:space="preserve">Retribuciones básicas </t>
  </si>
  <si>
    <t>Sueldos Personal Funcionario</t>
  </si>
  <si>
    <t>920.12000</t>
  </si>
  <si>
    <t>SUELDOS PERSONAL FUNCIONARIO</t>
  </si>
  <si>
    <t>PERSONAL LABORAL</t>
  </si>
  <si>
    <t>Laboral Fijo</t>
  </si>
  <si>
    <t>Retribuciones básicas</t>
  </si>
  <si>
    <t>920.13000</t>
  </si>
  <si>
    <t>RETRIBUCIONES BÁSICAS PERSONAL LABORAL FIJO</t>
  </si>
  <si>
    <t>Laboral Temporal</t>
  </si>
  <si>
    <t>920.13100</t>
  </si>
  <si>
    <t>RETRIBUCIONES BÁSICAS PERSONAL LABORAL TEMPORAL</t>
  </si>
  <si>
    <t>OTRO PERSONAL</t>
  </si>
  <si>
    <t>Otro personal</t>
  </si>
  <si>
    <t>920.14300</t>
  </si>
  <si>
    <t>PROGRAMA GUADALINFO</t>
  </si>
  <si>
    <t>CUOTAS, PRESTACIONES Y GASTOS SOCIALES A CARGO DEL EMPLEADOR</t>
  </si>
  <si>
    <t>Cuotas sociales</t>
  </si>
  <si>
    <t>Seguridad Social</t>
  </si>
  <si>
    <t>920.16000</t>
  </si>
  <si>
    <t xml:space="preserve">SEGURIDAD SOCIAL </t>
  </si>
  <si>
    <t>GASTOS CORRIENTES EN BIENES Y SERVICIOS</t>
  </si>
  <si>
    <t>ARRENDAMIENTOS Y CÁNONES</t>
  </si>
  <si>
    <t>Arrendamiento de maquinaria, instalaciones y utillaje</t>
  </si>
  <si>
    <t>1530.20600</t>
  </si>
  <si>
    <t>Arrendamiento maquinaria</t>
  </si>
  <si>
    <t xml:space="preserve">Arrendamiento de equipos para proceso de información </t>
  </si>
  <si>
    <t>920.20600</t>
  </si>
  <si>
    <t>Arrendamiento fotocopiadora</t>
  </si>
  <si>
    <t>Cánones</t>
  </si>
  <si>
    <t>920.20900</t>
  </si>
  <si>
    <t>REPARACIONES, MANTENIMIENTO Y CONSERVACIÓN</t>
  </si>
  <si>
    <t>Infraestructura y bienes naturales</t>
  </si>
  <si>
    <t>1621.21000</t>
  </si>
  <si>
    <t>REPARACIONES VÍAS PÚBLICAS Y MANTENIMIENTO DEPURADORA</t>
  </si>
  <si>
    <t>452.21000</t>
  </si>
  <si>
    <t>CONSERVACIÓN RED DE AGUA</t>
  </si>
  <si>
    <t>163.21000</t>
  </si>
  <si>
    <t>LIMPIEZA CALLES Y JARDINES</t>
  </si>
  <si>
    <t>Edificios y otras construcciones</t>
  </si>
  <si>
    <t>920.21200</t>
  </si>
  <si>
    <t>CONSERVACION Y REPARACION EDIFICIOS MUNICIPALES</t>
  </si>
  <si>
    <t>Maquinaria, instalaciones técnicas y utillaje</t>
  </si>
  <si>
    <t>153.21300</t>
  </si>
  <si>
    <t>MAQUINARIA, INSTALACIONES Y UTILLAJE</t>
  </si>
  <si>
    <t>Elelementos de transporte</t>
  </si>
  <si>
    <t>920.21400</t>
  </si>
  <si>
    <t>CONSERVACION Y REPARACION VEHICULOS PARQUE MOVIL</t>
  </si>
  <si>
    <t>MATERIAL, SUMINISTROS Y OTROS</t>
  </si>
  <si>
    <t>Material de oficina</t>
  </si>
  <si>
    <t>Ordinario no inventariable</t>
  </si>
  <si>
    <t>920.22000</t>
  </si>
  <si>
    <t>GASTOS DE OFICINA</t>
  </si>
  <si>
    <t>Prensa, revistas, libros y otras publicaciones</t>
  </si>
  <si>
    <t>920.22001</t>
  </si>
  <si>
    <t>PUBLICACIONES Y REVISTAS</t>
  </si>
  <si>
    <t>920.22003</t>
  </si>
  <si>
    <t>TEXTOS LEGALES, SUSCRIPCIONES Y OTROS</t>
  </si>
  <si>
    <t>Material informático no inventariable</t>
  </si>
  <si>
    <t>920.22002</t>
  </si>
  <si>
    <t>MATERIAL INFORMÁTICO NO INVENTARIABLE</t>
  </si>
  <si>
    <t>Suministros</t>
  </si>
  <si>
    <t>Energía eléctrica</t>
  </si>
  <si>
    <t>165.22100</t>
  </si>
  <si>
    <t>SUMINISTRO DE ENERGIA ELECTRICA</t>
  </si>
  <si>
    <t>Combustibles y carburantes</t>
  </si>
  <si>
    <t>920.22103</t>
  </si>
  <si>
    <t>COMBUSTIBLES Y CARBURANTES SERVICIOS MUNICIPALES</t>
  </si>
  <si>
    <t>Vestuario</t>
  </si>
  <si>
    <t>920.22104</t>
  </si>
  <si>
    <t>VESTUARIO SERVICIOS MUNICIPALES</t>
  </si>
  <si>
    <t>Productos de limpieza y aseo</t>
  </si>
  <si>
    <t>311.22110</t>
  </si>
  <si>
    <t>PRODUCTOS LIMPIEZA Y ASEO</t>
  </si>
  <si>
    <t>342.22110</t>
  </si>
  <si>
    <t>PISCINA MUNICIPAL</t>
  </si>
  <si>
    <t>Otros suministros</t>
  </si>
  <si>
    <t>920.22199</t>
  </si>
  <si>
    <t>OTROS SUMINISTROS</t>
  </si>
  <si>
    <t>Comunicaciones</t>
  </si>
  <si>
    <t>920.22200</t>
  </si>
  <si>
    <t>COMUNICACIONES TELEFONICAS</t>
  </si>
  <si>
    <t>920.22201</t>
  </si>
  <si>
    <t>POSTALES Y MENSAJERIA. GASTOS DE CORREOS</t>
  </si>
  <si>
    <t>Primas de seguros</t>
  </si>
  <si>
    <t>920.22400</t>
  </si>
  <si>
    <t>PRIMAS DE SEGUROS, VEHICULO, EDIFICIOS Y OTROS</t>
  </si>
  <si>
    <t>Gastos diversos</t>
  </si>
  <si>
    <t>Atenciones protocolarias y representativas</t>
  </si>
  <si>
    <t>912.22601</t>
  </si>
  <si>
    <t>REPRESENTACIONES Y OTROS ANALOGOS. GASTOS DE PROTOCOLO</t>
  </si>
  <si>
    <t>Publicación en Diarios Oficiales</t>
  </si>
  <si>
    <t>920.22603</t>
  </si>
  <si>
    <t>PUBLICACIONES DIARIOS OFICIALES</t>
  </si>
  <si>
    <t>Jurídicos, contenciosos</t>
  </si>
  <si>
    <t>920.22604</t>
  </si>
  <si>
    <t>INDEMNIZACIONES Y SENTENCIAS FIRMES. GASTOS JURIDICOS</t>
  </si>
  <si>
    <t>Actividades culturales y deportivas</t>
  </si>
  <si>
    <t>330.22609</t>
  </si>
  <si>
    <t>ACTIVIDADES CULTURALES</t>
  </si>
  <si>
    <t>334.22609</t>
  </si>
  <si>
    <t>ACTIVIDADES 3ª EDAD Y JUVENTUD</t>
  </si>
  <si>
    <t>3341.22609</t>
  </si>
  <si>
    <t>ACTIVIDADES 3ª EDAD Y JUVENTUD. APORTACIÓN USUARIOS (AMPLIABLE)</t>
  </si>
  <si>
    <t>338.22609</t>
  </si>
  <si>
    <t>FIESTAS POPULARES, FESTEJOS Y ACTIVIDADES DEPORTIVAS</t>
  </si>
  <si>
    <t>Otros gastos diversos</t>
  </si>
  <si>
    <t>231.22699</t>
  </si>
  <si>
    <t>PACTO VIOLENCIA DE GÉNERO</t>
  </si>
  <si>
    <t>920.22699</t>
  </si>
  <si>
    <t>GASTOS DIVERSOS</t>
  </si>
  <si>
    <t>Trabajos realizados por otras empresas y profesionales.</t>
  </si>
  <si>
    <t>Servicios de recaudación a cargo de la Entidad</t>
  </si>
  <si>
    <t>932.22708</t>
  </si>
  <si>
    <t>PREMIO COBRANZA DIPUTACIÓN PROVINCIAL</t>
  </si>
  <si>
    <t>Otros trabajos realizados por otras empresas y profesionales</t>
  </si>
  <si>
    <t>241.22799</t>
  </si>
  <si>
    <t>GASTOS FORMACIÓN</t>
  </si>
  <si>
    <t>920.22799</t>
  </si>
  <si>
    <t>OTROS TRABAJOS REALIZADOS POR EMPRESAS Y PROFESIONALES</t>
  </si>
  <si>
    <t>932.22799</t>
  </si>
  <si>
    <t>REVISION LIQUIDACIONES TRIBUTARIAS (AMPLIABLE)</t>
  </si>
  <si>
    <t>DIETAS</t>
  </si>
  <si>
    <t>Dietas</t>
  </si>
  <si>
    <t>912.23000</t>
  </si>
  <si>
    <t>DIETAS CARGOS ELECTOS</t>
  </si>
  <si>
    <t>920.23020</t>
  </si>
  <si>
    <t>DIETAS DEL PERSONAL</t>
  </si>
  <si>
    <t>Locomoción</t>
  </si>
  <si>
    <t>912.23100</t>
  </si>
  <si>
    <t>LOCOMOCIÓN CARGOS ELECTOS</t>
  </si>
  <si>
    <t>920.23120</t>
  </si>
  <si>
    <t>LOCOMOCIÓN DEL PERSONAL</t>
  </si>
  <si>
    <t>GASTOS FINANCIEROS</t>
  </si>
  <si>
    <t>INTERESES DE DEMORA Y OTROS GASTOS FINANCIEROS</t>
  </si>
  <si>
    <t>Otros gastos financieros</t>
  </si>
  <si>
    <t>011.35900</t>
  </si>
  <si>
    <t>OTROS GASTOS FINANCIEROS</t>
  </si>
  <si>
    <t>TRANSFERENCIAS CORRIENTES</t>
  </si>
  <si>
    <t>A ENTIDADES LOCALES</t>
  </si>
  <si>
    <t>A Diputaciones, Consejos o Cabildos insulares</t>
  </si>
  <si>
    <t>151.46100</t>
  </si>
  <si>
    <t>OTRAS APORTACIONES DIPUTACIÓN: UCL</t>
  </si>
  <si>
    <t>233.46100</t>
  </si>
  <si>
    <t>OTRAS APORTACIONES DIPUTACIÓN: SERVICIOS SOCIALES</t>
  </si>
  <si>
    <t>920.46100</t>
  </si>
  <si>
    <t>OTRAS APORTACIONES DIPUTACIÓN: BOP, PLAN INFORMATICO…</t>
  </si>
  <si>
    <t>943.46100</t>
  </si>
  <si>
    <t>FEDERACIONES MUNICIPALES</t>
  </si>
  <si>
    <t>A consorcios</t>
  </si>
  <si>
    <t>920.46700</t>
  </si>
  <si>
    <t>A CONSORCIOS, MANCOMUNIDADES Y OTROS</t>
  </si>
  <si>
    <t>A FAMILIAS E INSTITUCIONES SIN FINES DE LUCRO</t>
  </si>
  <si>
    <t>Atenciones benéficas y asistenciales</t>
  </si>
  <si>
    <t>231.48000</t>
  </si>
  <si>
    <t>POBLACIONES NECESITADAS Y EMERGENCIA SOCIAL</t>
  </si>
  <si>
    <t>Otras transferencias</t>
  </si>
  <si>
    <t>330.48900</t>
  </si>
  <si>
    <t>SUBVENCIONES ASOCIACIONES CULTURALES Y CIUDADANAS</t>
  </si>
  <si>
    <t>INVERSIONES REALES</t>
  </si>
  <si>
    <t>INVERSIÓN NUEVA EN INFRAESTR.Y BIENES USO GENERAL</t>
  </si>
  <si>
    <t>Otras inversiones nuevas en infraestructuras y bienes destinados al uso general.</t>
  </si>
  <si>
    <t>241.60900</t>
  </si>
  <si>
    <t>P.F.E.A.</t>
  </si>
  <si>
    <t>3420.60900</t>
  </si>
  <si>
    <t>COMPLEJO DEPORTIVO ESCÚLLAR</t>
  </si>
  <si>
    <t>450.60900</t>
  </si>
  <si>
    <t>OBRAS DE INFRAESTRUCTURA</t>
  </si>
  <si>
    <t>4501.60900</t>
  </si>
  <si>
    <t>HONORARIOS PROYECTOS</t>
  </si>
  <si>
    <t>INVERS.NUEVA ASOC.FUNCIONAM.OPERATIVO DE LOS SERVICIOS</t>
  </si>
  <si>
    <t xml:space="preserve">Mobiliario </t>
  </si>
  <si>
    <t>920.62500</t>
  </si>
  <si>
    <t xml:space="preserve">MOBILIARIO </t>
  </si>
  <si>
    <t>Equipos para procesos de información</t>
  </si>
  <si>
    <t>920.62600</t>
  </si>
  <si>
    <t>EQUIPOS INFORMÁTICOS</t>
  </si>
  <si>
    <t>INVERS.DE REPOSICION ASOC.FUNCIONAM.OPERATIVO DE LOS SERVICIOS</t>
  </si>
  <si>
    <t>Maquinaria, instalaciones y utillaje</t>
  </si>
  <si>
    <t>161.63300</t>
  </si>
  <si>
    <t>ELECTROBOMBAS FUENTES-POZOS DE AGUA</t>
  </si>
  <si>
    <t>TRANSFERENCIAS DE CAPITAL</t>
  </si>
  <si>
    <t>A Diputaciones, Consejos o Cabildos</t>
  </si>
  <si>
    <t>450.76100</t>
  </si>
  <si>
    <t xml:space="preserve">APORTACIÓN PLANES PROVINCIALES </t>
  </si>
  <si>
    <t>4501.76100</t>
  </si>
  <si>
    <t>APORTACIÓN MUNICIPAL OBRAS PFEA.</t>
  </si>
  <si>
    <t>A Familias e Instituciones sin fines de lucro</t>
  </si>
  <si>
    <t>1522.78000</t>
  </si>
  <si>
    <t>PINTURAS FACHADAS VIVIENDAS</t>
  </si>
  <si>
    <t>336.78000</t>
  </si>
  <si>
    <t>SUBVENCION REPARACION IGLESIAS</t>
  </si>
  <si>
    <t>TOTAL PRESUPUESTO GASTOS 2020</t>
  </si>
  <si>
    <t>Pto. 2011</t>
  </si>
  <si>
    <t>Rec.Líq.</t>
  </si>
  <si>
    <t>IMPUESTOS DIRECTOS</t>
  </si>
  <si>
    <t>IMPUESTO SOBRE EL CAPITAL</t>
  </si>
  <si>
    <t>IMPUESTO SOBRE BIENES INMUEBLES.BIENES INMUEBLES DE NATURALEZA RÚSTICA</t>
  </si>
  <si>
    <t>11200</t>
  </si>
  <si>
    <t>IMPUESTO SOBRE BIENES INMUEBLES.BIENES INMUEBLES DE NATURALEZA URBANA</t>
  </si>
  <si>
    <t>11300</t>
  </si>
  <si>
    <t>IMPUESTO SOBRE BIENES INMUEBLES.BIENES INMUEBLES DE CARACTERÍSTICAS ESPECIALES</t>
  </si>
  <si>
    <t>IMPUESTO SOBRE VEHICULOS DE TRACCION MECANICA</t>
  </si>
  <si>
    <t>11500</t>
  </si>
  <si>
    <t>IMPUESTO SOBRE EL INCREMENTO DE VALOR TERRENOS NATURALEZA URBANA</t>
  </si>
  <si>
    <t>11600</t>
  </si>
  <si>
    <t>IMPUESTO SOBRE EL INCREMENTO DE VALOR DE LOS TERRENOS DE NATURALEZA URBANA</t>
  </si>
  <si>
    <t>IMPUESTO SOBRE ACTIVIDADES ECONÓMICAS</t>
  </si>
  <si>
    <t>13000</t>
  </si>
  <si>
    <t>IMPUESTOS INDIRECTOS</t>
  </si>
  <si>
    <t>OTROS IMPUESTOS INDIRECTOS</t>
  </si>
  <si>
    <t>IMPUESTO SOBRE CONSTRUCCIONES, INSTALACIONES Y OBRAS</t>
  </si>
  <si>
    <t>29000</t>
  </si>
  <si>
    <t>TASAS, PRECIOS PÚBLICOS Y OTROS INGRESOS</t>
  </si>
  <si>
    <t>TASAS POR LA PRESTACIÓN DE SERVICIOS PÚBLICOS BÁSICOS</t>
  </si>
  <si>
    <t>SERVICIO DE ABASTECIMIENTO DE AGUA</t>
  </si>
  <si>
    <t>SERVICIO DE ALCANTARILLADO</t>
  </si>
  <si>
    <t>TASAS POR LA REALIZACIÓN DE ACTIVIDADES DE COMPETENCIA LOCAL</t>
  </si>
  <si>
    <t>CÉDULAS DE HABITABILIDAD Y LICENCIAS DE PRIMERA OCUPACIÓN</t>
  </si>
  <si>
    <t>32200</t>
  </si>
  <si>
    <t>LICENCIA DE PRIMERA OCUPACION</t>
  </si>
  <si>
    <t>OTRAS TASAS POR REALIZACIÓN DE ACTIVIDADES DE COMPETENCIA LOCAL</t>
  </si>
  <si>
    <t>32903</t>
  </si>
  <si>
    <t>TASA CEMENTERIO MUNICIPAL</t>
  </si>
  <si>
    <t>TASAS POR UTLIZAC. PRÍVAT. O APROVECH.ESPECIAL DOMINIO PBLCO LOCAL</t>
  </si>
  <si>
    <t>TASA POR ENTRADA DE VEHÍCULOS</t>
  </si>
  <si>
    <t>33100</t>
  </si>
  <si>
    <t>TASA ENTRADA DE VEHICULOS Y RESERVA DE APARCAMIENTO</t>
  </si>
  <si>
    <t>TASA UTILIZACION PRIV. O APROV. ESPECIAL EMPRESAS EXPLOT.SERVICIOS DE TELECOM.</t>
  </si>
  <si>
    <t>TASA UTILIZACION PRIVATIVA DE EMPRESAS EXPLOTADORAS SERV.TELECOMUNICACIONES</t>
  </si>
  <si>
    <t>COMPENSACIÓN TELEFÓNICA ESPAÑA, S.A..</t>
  </si>
  <si>
    <t>33800</t>
  </si>
  <si>
    <t>COMPENSACIÓN TELEFÓNICA ESPAÑA, S.A.</t>
  </si>
  <si>
    <t>OTRAS TASAS POR UTILIZACIÓN DEL DOMINIO PÚBLICO</t>
  </si>
  <si>
    <t>33900</t>
  </si>
  <si>
    <t>PRECIOS PÚBLICOS</t>
  </si>
  <si>
    <t>SERVICIOS DEPORTIVOS</t>
  </si>
  <si>
    <t>34300</t>
  </si>
  <si>
    <t>SERVICIOS DEPORTIVOS Y CULTURALES</t>
  </si>
  <si>
    <t>OTROS PRECIOS PÚBLICOS</t>
  </si>
  <si>
    <t>ACTIVIDADES 3ª EDAD Y JUVENTUD (AMPLIABLE)</t>
  </si>
  <si>
    <t>OTROS INGRESOS</t>
  </si>
  <si>
    <t>APROVECHAMIENTOS URBANÍSTICOS</t>
  </si>
  <si>
    <t>OTROS INGRESOS POR APROVECHAMIENTOS URBANÍSTICOS</t>
  </si>
  <si>
    <t>DE LA ADMINISTRACIÓN DEL ESTADO</t>
  </si>
  <si>
    <t>DE LA ADMINISTRACIÓN GENERAL DEL ESTADO</t>
  </si>
  <si>
    <t>42000</t>
  </si>
  <si>
    <t>PARTICIPACIÓN DE LOS TRIBUTOS DEL ESTADO 2020</t>
  </si>
  <si>
    <t>PACTO CONTRA LA VIOLENCIA DE GÉNERO</t>
  </si>
  <si>
    <t>DE COMUNIDADES AUTÓNOMAS</t>
  </si>
  <si>
    <t>DE LA ADMINISTRACIÓN GENERAL DE LAS COMUNIDADES AUTÓNOMAS</t>
  </si>
  <si>
    <t>45000</t>
  </si>
  <si>
    <t>PARTICIPACION EN LOS TRIBUTOS DE LA COMUNIDAD AUTONOMA (PATRICA)</t>
  </si>
  <si>
    <t>DE ENTIDADES LOCALES</t>
  </si>
  <si>
    <t>DE DIPUTACIONES, CONSEJOS O CABILDOS</t>
  </si>
  <si>
    <t>TRANSFERENCIAS DIPUTACIÓN</t>
  </si>
  <si>
    <t>DE CONSORCIOS</t>
  </si>
  <si>
    <t>APORTACIÓN CONSORCIO FERNANDO DE LOS RIOS. GUADALINFO ANUALIDAD 2020</t>
  </si>
  <si>
    <t>DE EMPRESAS PRIVADAS</t>
  </si>
  <si>
    <t>47000</t>
  </si>
  <si>
    <t>DE EMPRESAS PRIVADAS. APORTACIONES ACTIVIDADES CULTURALES Y DEPORTIVAS</t>
  </si>
  <si>
    <t>INGRESOS PATRIMONIALES</t>
  </si>
  <si>
    <t>INTERESES DE DEPÓSITOS</t>
  </si>
  <si>
    <t>DE LAS ADMINISTRACIÓN GENERAL DE LAS COMUNIDADES AUTÓNOMAS</t>
  </si>
  <si>
    <t>SUBV. J.AND. (ADR) COMPLEJO DEPORTIVO ESCÚLLAR</t>
  </si>
  <si>
    <t>DE DIPUTACIONES</t>
  </si>
  <si>
    <t>SUBV. DIPUTACION MUNICIPIOS MENORES 1.000 HABITANTES</t>
  </si>
  <si>
    <t>TOTAL PRESUPUESTO INGRESOS 2020</t>
  </si>
  <si>
    <t>Proyecto</t>
  </si>
  <si>
    <t>Partida</t>
  </si>
  <si>
    <t>Créd. Definitivo</t>
  </si>
  <si>
    <t>Recursos Propios</t>
  </si>
  <si>
    <t>TRANSF. CAPITAL</t>
  </si>
  <si>
    <t>TOTAL</t>
  </si>
  <si>
    <t>2020001</t>
  </si>
  <si>
    <t>2020002</t>
  </si>
  <si>
    <t>2020003</t>
  </si>
  <si>
    <t>-</t>
  </si>
  <si>
    <t>PRESUPUESTOS DE INGRESOS</t>
  </si>
  <si>
    <t>PRESUPUESTOS DE GASTOS</t>
  </si>
  <si>
    <t>CAP.1</t>
  </si>
  <si>
    <t>CAP.2</t>
  </si>
  <si>
    <t>COMPRA DE BIENES Y SERVICIOS</t>
  </si>
  <si>
    <t>CAP.3</t>
  </si>
  <si>
    <t>TASAS PRECIOS PUBLICOS Y OTROS INGRESOS</t>
  </si>
  <si>
    <t>INTERESES</t>
  </si>
  <si>
    <t>CAP.4</t>
  </si>
  <si>
    <t>CAP.5</t>
  </si>
  <si>
    <t>FONDO DE CONTINGENCIA</t>
  </si>
  <si>
    <t>TOTAL OPERACIONES CORRIENTES</t>
  </si>
  <si>
    <t>CAP.7</t>
  </si>
  <si>
    <t>CAP.6</t>
  </si>
  <si>
    <t>CAP.8</t>
  </si>
  <si>
    <t>ACTIVOS FINANCIEROS</t>
  </si>
  <si>
    <t>TOTAL OPERACIONES DE CAPITAL</t>
  </si>
  <si>
    <t>PASIVOS FINANCIEROS</t>
  </si>
  <si>
    <t>CAP.9</t>
  </si>
  <si>
    <t>AMORTIZACIÓN PRÉSTAMOS</t>
  </si>
  <si>
    <t>TOTAL PRESUPUESTO DE INGRESOS</t>
  </si>
  <si>
    <t>TOTAL PRESUPUESTO DE GASTOS</t>
  </si>
  <si>
    <t>OBJETIVO DE ESTABILIDAD PRESUPUESTARIA</t>
  </si>
  <si>
    <t>Ingresos Capítulos 1 a 7</t>
  </si>
  <si>
    <t>SUPERÁVIT/DEFICIT 2020</t>
  </si>
  <si>
    <t>Gastos Capítulos 1 a 7</t>
  </si>
  <si>
    <t>Superávit no financiero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</si>
</sst>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€&quot;_-;\-* #,##0.00&quot; €&quot;_-;_-* \-??&quot; €&quot;_-;_-@_-"/>
    <numFmt numFmtId="166" formatCode="@"/>
    <numFmt numFmtId="167" formatCode="#,##0.00"/>
    <numFmt numFmtId="168" formatCode="0"/>
  </numFmts>
  <fonts count="19"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3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6" fontId="3" fillId="0" borderId="0" xfId="0" applyNumberFormat="1" applyFont="1" applyAlignment="1">
      <alignment horizontal="right"/>
    </xf>
    <xf numFmtId="167" fontId="1" fillId="0" borderId="0" xfId="0" applyNumberFormat="1" applyFont="1" applyAlignment="1">
      <alignment/>
    </xf>
    <xf numFmtId="167" fontId="3" fillId="0" borderId="0" xfId="0" applyNumberFormat="1" applyFont="1" applyFill="1" applyAlignment="1">
      <alignment horizontal="right"/>
    </xf>
    <xf numFmtId="164" fontId="3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right"/>
    </xf>
    <xf numFmtId="164" fontId="3" fillId="2" borderId="4" xfId="0" applyFont="1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 horizontal="left"/>
    </xf>
    <xf numFmtId="166" fontId="3" fillId="0" borderId="5" xfId="0" applyNumberFormat="1" applyFont="1" applyBorder="1" applyAlignment="1">
      <alignment horizontal="right"/>
    </xf>
    <xf numFmtId="166" fontId="4" fillId="2" borderId="4" xfId="0" applyNumberFormat="1" applyFont="1" applyFill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5" fillId="0" borderId="4" xfId="0" applyNumberFormat="1" applyFont="1" applyFill="1" applyBorder="1" applyAlignment="1">
      <alignment horizontal="right"/>
    </xf>
    <xf numFmtId="164" fontId="3" fillId="0" borderId="6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right"/>
    </xf>
    <xf numFmtId="164" fontId="1" fillId="0" borderId="0" xfId="0" applyFont="1" applyFill="1" applyAlignment="1">
      <alignment horizontal="center"/>
    </xf>
    <xf numFmtId="164" fontId="1" fillId="0" borderId="6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6" fontId="3" fillId="0" borderId="9" xfId="0" applyNumberFormat="1" applyFont="1" applyBorder="1" applyAlignment="1">
      <alignment horizontal="right"/>
    </xf>
    <xf numFmtId="166" fontId="6" fillId="0" borderId="9" xfId="0" applyNumberFormat="1" applyFont="1" applyBorder="1" applyAlignment="1">
      <alignment horizontal="left"/>
    </xf>
    <xf numFmtId="167" fontId="3" fillId="0" borderId="9" xfId="0" applyNumberFormat="1" applyFont="1" applyBorder="1" applyAlignment="1">
      <alignment horizontal="center"/>
    </xf>
    <xf numFmtId="167" fontId="6" fillId="0" borderId="4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left" wrapText="1"/>
    </xf>
    <xf numFmtId="167" fontId="7" fillId="0" borderId="7" xfId="0" applyNumberFormat="1" applyFont="1" applyFill="1" applyBorder="1" applyAlignment="1">
      <alignment horizontal="right"/>
    </xf>
    <xf numFmtId="166" fontId="7" fillId="0" borderId="0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left"/>
    </xf>
    <xf numFmtId="167" fontId="3" fillId="0" borderId="10" xfId="0" applyNumberFormat="1" applyFont="1" applyBorder="1" applyAlignment="1">
      <alignment horizontal="center"/>
    </xf>
    <xf numFmtId="167" fontId="3" fillId="0" borderId="11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167" fontId="3" fillId="3" borderId="11" xfId="0" applyNumberFormat="1" applyFont="1" applyFill="1" applyBorder="1" applyAlignment="1">
      <alignment horizontal="right"/>
    </xf>
    <xf numFmtId="164" fontId="1" fillId="0" borderId="12" xfId="0" applyFont="1" applyBorder="1" applyAlignment="1">
      <alignment/>
    </xf>
    <xf numFmtId="164" fontId="2" fillId="0" borderId="13" xfId="0" applyFont="1" applyBorder="1" applyAlignment="1">
      <alignment/>
    </xf>
    <xf numFmtId="164" fontId="2" fillId="0" borderId="13" xfId="0" applyFont="1" applyBorder="1" applyAlignment="1">
      <alignment horizontal="left"/>
    </xf>
    <xf numFmtId="166" fontId="3" fillId="0" borderId="13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/>
    </xf>
    <xf numFmtId="167" fontId="1" fillId="0" borderId="13" xfId="0" applyNumberFormat="1" applyFont="1" applyBorder="1" applyAlignment="1">
      <alignment/>
    </xf>
    <xf numFmtId="167" fontId="3" fillId="0" borderId="14" xfId="0" applyNumberFormat="1" applyFont="1" applyFill="1" applyBorder="1" applyAlignment="1">
      <alignment horizontal="right"/>
    </xf>
    <xf numFmtId="166" fontId="1" fillId="0" borderId="0" xfId="0" applyNumberFormat="1" applyFont="1" applyAlignment="1">
      <alignment/>
    </xf>
    <xf numFmtId="166" fontId="4" fillId="2" borderId="4" xfId="0" applyNumberFormat="1" applyFont="1" applyFill="1" applyBorder="1" applyAlignment="1">
      <alignment/>
    </xf>
    <xf numFmtId="167" fontId="0" fillId="0" borderId="5" xfId="0" applyNumberFormat="1" applyFont="1" applyBorder="1" applyAlignment="1">
      <alignment/>
    </xf>
    <xf numFmtId="164" fontId="1" fillId="0" borderId="6" xfId="0" applyFont="1" applyBorder="1" applyAlignment="1">
      <alignment/>
    </xf>
    <xf numFmtId="164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8" fillId="0" borderId="0" xfId="0" applyFont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6" fontId="9" fillId="0" borderId="9" xfId="0" applyNumberFormat="1" applyFont="1" applyBorder="1" applyAlignment="1">
      <alignment/>
    </xf>
    <xf numFmtId="167" fontId="10" fillId="0" borderId="9" xfId="0" applyNumberFormat="1" applyFont="1" applyBorder="1" applyAlignment="1">
      <alignment/>
    </xf>
    <xf numFmtId="167" fontId="9" fillId="0" borderId="4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7" fontId="7" fillId="0" borderId="11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1" fillId="0" borderId="11" xfId="0" applyNumberFormat="1" applyFont="1" applyFill="1" applyBorder="1" applyAlignment="1">
      <alignment horizontal="right"/>
    </xf>
    <xf numFmtId="164" fontId="1" fillId="0" borderId="10" xfId="0" applyFont="1" applyBorder="1" applyAlignment="1">
      <alignment/>
    </xf>
    <xf numFmtId="167" fontId="3" fillId="3" borderId="15" xfId="0" applyNumberFormat="1" applyFont="1" applyFill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6" fontId="1" fillId="0" borderId="16" xfId="0" applyNumberFormat="1" applyFont="1" applyBorder="1" applyAlignment="1">
      <alignment/>
    </xf>
    <xf numFmtId="167" fontId="1" fillId="0" borderId="16" xfId="0" applyNumberFormat="1" applyFont="1" applyBorder="1" applyAlignment="1">
      <alignment/>
    </xf>
    <xf numFmtId="166" fontId="3" fillId="0" borderId="17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/>
    </xf>
    <xf numFmtId="167" fontId="3" fillId="3" borderId="18" xfId="0" applyNumberFormat="1" applyFont="1" applyFill="1" applyBorder="1" applyAlignment="1">
      <alignment horizontal="right"/>
    </xf>
    <xf numFmtId="166" fontId="9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167" fontId="1" fillId="0" borderId="9" xfId="0" applyNumberFormat="1" applyFont="1" applyBorder="1" applyAlignment="1">
      <alignment/>
    </xf>
    <xf numFmtId="167" fontId="1" fillId="0" borderId="19" xfId="0" applyNumberFormat="1" applyFont="1" applyBorder="1" applyAlignment="1">
      <alignment/>
    </xf>
    <xf numFmtId="167" fontId="3" fillId="3" borderId="20" xfId="0" applyNumberFormat="1" applyFont="1" applyFill="1" applyBorder="1" applyAlignment="1">
      <alignment horizontal="right"/>
    </xf>
    <xf numFmtId="166" fontId="3" fillId="0" borderId="21" xfId="0" applyNumberFormat="1" applyFont="1" applyBorder="1" applyAlignment="1">
      <alignment horizontal="right"/>
    </xf>
    <xf numFmtId="166" fontId="1" fillId="0" borderId="21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167" fontId="3" fillId="3" borderId="22" xfId="0" applyNumberFormat="1" applyFont="1" applyFill="1" applyBorder="1" applyAlignment="1">
      <alignment horizontal="right"/>
    </xf>
    <xf numFmtId="164" fontId="3" fillId="0" borderId="0" xfId="0" applyFont="1" applyAlignment="1">
      <alignment/>
    </xf>
    <xf numFmtId="164" fontId="12" fillId="2" borderId="4" xfId="0" applyFont="1" applyFill="1" applyBorder="1" applyAlignment="1">
      <alignment horizontal="center"/>
    </xf>
    <xf numFmtId="167" fontId="12" fillId="2" borderId="9" xfId="0" applyNumberFormat="1" applyFont="1" applyFill="1" applyBorder="1" applyAlignment="1">
      <alignment/>
    </xf>
    <xf numFmtId="167" fontId="12" fillId="0" borderId="4" xfId="0" applyNumberFormat="1" applyFont="1" applyFill="1" applyBorder="1" applyAlignment="1">
      <alignment horizontal="right"/>
    </xf>
    <xf numFmtId="164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/>
    </xf>
    <xf numFmtId="167" fontId="3" fillId="4" borderId="10" xfId="0" applyNumberFormat="1" applyFont="1" applyFill="1" applyBorder="1" applyAlignment="1">
      <alignment/>
    </xf>
    <xf numFmtId="164" fontId="3" fillId="0" borderId="10" xfId="0" applyFont="1" applyBorder="1" applyAlignment="1">
      <alignment horizontal="center"/>
    </xf>
    <xf numFmtId="168" fontId="3" fillId="0" borderId="10" xfId="0" applyNumberFormat="1" applyFont="1" applyFill="1" applyBorder="1" applyAlignment="1">
      <alignment horizontal="left"/>
    </xf>
    <xf numFmtId="166" fontId="3" fillId="0" borderId="19" xfId="0" applyNumberFormat="1" applyFont="1" applyFill="1" applyBorder="1" applyAlignment="1">
      <alignment horizontal="center"/>
    </xf>
    <xf numFmtId="167" fontId="3" fillId="0" borderId="4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8" fontId="5" fillId="0" borderId="4" xfId="0" applyNumberFormat="1" applyFont="1" applyFill="1" applyBorder="1" applyAlignment="1">
      <alignment horizontal="center"/>
    </xf>
    <xf numFmtId="168" fontId="5" fillId="0" borderId="5" xfId="0" applyNumberFormat="1" applyFont="1" applyFill="1" applyBorder="1" applyAlignment="1">
      <alignment horizontal="left"/>
    </xf>
    <xf numFmtId="167" fontId="5" fillId="0" borderId="5" xfId="0" applyNumberFormat="1" applyFont="1" applyFill="1" applyBorder="1" applyAlignment="1">
      <alignment horizontal="center"/>
    </xf>
    <xf numFmtId="167" fontId="5" fillId="2" borderId="4" xfId="0" applyNumberFormat="1" applyFont="1" applyFill="1" applyBorder="1" applyAlignment="1">
      <alignment horizontal="right"/>
    </xf>
    <xf numFmtId="167" fontId="5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8" fontId="3" fillId="0" borderId="6" xfId="0" applyNumberFormat="1" applyFont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8" fontId="3" fillId="0" borderId="8" xfId="0" applyNumberFormat="1" applyFont="1" applyFill="1" applyBorder="1" applyAlignment="1">
      <alignment horizontal="left"/>
    </xf>
    <xf numFmtId="168" fontId="3" fillId="0" borderId="9" xfId="0" applyNumberFormat="1" applyFont="1" applyFill="1" applyBorder="1" applyAlignment="1">
      <alignment horizontal="left"/>
    </xf>
    <xf numFmtId="166" fontId="6" fillId="0" borderId="9" xfId="0" applyNumberFormat="1" applyFont="1" applyFill="1" applyBorder="1" applyAlignment="1">
      <alignment horizontal="left"/>
    </xf>
    <xf numFmtId="167" fontId="3" fillId="0" borderId="9" xfId="0" applyNumberFormat="1" applyFont="1" applyFill="1" applyBorder="1" applyAlignment="1">
      <alignment horizontal="center"/>
    </xf>
    <xf numFmtId="167" fontId="6" fillId="0" borderId="23" xfId="0" applyNumberFormat="1" applyFont="1" applyFill="1" applyBorder="1" applyAlignment="1">
      <alignment horizontal="right"/>
    </xf>
    <xf numFmtId="164" fontId="3" fillId="0" borderId="6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68" fontId="3" fillId="0" borderId="10" xfId="0" applyNumberFormat="1" applyFont="1" applyBorder="1" applyAlignment="1">
      <alignment horizontal="left"/>
    </xf>
    <xf numFmtId="167" fontId="3" fillId="0" borderId="10" xfId="0" applyNumberFormat="1" applyFont="1" applyBorder="1" applyAlignment="1">
      <alignment/>
    </xf>
    <xf numFmtId="167" fontId="3" fillId="3" borderId="11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0" borderId="7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168" fontId="3" fillId="0" borderId="8" xfId="0" applyNumberFormat="1" applyFont="1" applyBorder="1" applyAlignment="1">
      <alignment horizontal="left"/>
    </xf>
    <xf numFmtId="168" fontId="3" fillId="0" borderId="9" xfId="0" applyNumberFormat="1" applyFont="1" applyBorder="1" applyAlignment="1">
      <alignment horizontal="left"/>
    </xf>
    <xf numFmtId="167" fontId="3" fillId="0" borderId="9" xfId="0" applyNumberFormat="1" applyFont="1" applyBorder="1" applyAlignment="1">
      <alignment/>
    </xf>
    <xf numFmtId="167" fontId="6" fillId="0" borderId="23" xfId="0" applyNumberFormat="1" applyFont="1" applyFill="1" applyBorder="1" applyAlignment="1">
      <alignment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left"/>
    </xf>
    <xf numFmtId="164" fontId="3" fillId="0" borderId="13" xfId="0" applyFont="1" applyBorder="1" applyAlignment="1">
      <alignment/>
    </xf>
    <xf numFmtId="168" fontId="3" fillId="0" borderId="24" xfId="0" applyNumberFormat="1" applyFont="1" applyBorder="1" applyAlignment="1">
      <alignment horizontal="left"/>
    </xf>
    <xf numFmtId="166" fontId="1" fillId="0" borderId="24" xfId="0" applyNumberFormat="1" applyFont="1" applyBorder="1" applyAlignment="1">
      <alignment/>
    </xf>
    <xf numFmtId="167" fontId="3" fillId="0" borderId="24" xfId="0" applyNumberFormat="1" applyFont="1" applyBorder="1" applyAlignment="1">
      <alignment/>
    </xf>
    <xf numFmtId="167" fontId="3" fillId="3" borderId="25" xfId="0" applyNumberFormat="1" applyFont="1" applyFill="1" applyBorder="1" applyAlignment="1">
      <alignment/>
    </xf>
    <xf numFmtId="164" fontId="3" fillId="0" borderId="0" xfId="0" applyFont="1" applyBorder="1" applyAlignment="1">
      <alignment/>
    </xf>
    <xf numFmtId="164" fontId="5" fillId="0" borderId="4" xfId="0" applyFont="1" applyBorder="1" applyAlignment="1">
      <alignment horizontal="center"/>
    </xf>
    <xf numFmtId="168" fontId="5" fillId="0" borderId="5" xfId="0" applyNumberFormat="1" applyFont="1" applyBorder="1" applyAlignment="1">
      <alignment horizontal="left"/>
    </xf>
    <xf numFmtId="167" fontId="5" fillId="0" borderId="5" xfId="0" applyNumberFormat="1" applyFont="1" applyBorder="1" applyAlignment="1">
      <alignment/>
    </xf>
    <xf numFmtId="167" fontId="5" fillId="2" borderId="4" xfId="0" applyNumberFormat="1" applyFont="1" applyFill="1" applyBorder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8" fontId="3" fillId="0" borderId="13" xfId="0" applyNumberFormat="1" applyFont="1" applyBorder="1" applyAlignment="1">
      <alignment horizontal="left"/>
    </xf>
    <xf numFmtId="167" fontId="3" fillId="0" borderId="26" xfId="0" applyNumberFormat="1" applyFont="1" applyBorder="1" applyAlignment="1">
      <alignment/>
    </xf>
    <xf numFmtId="167" fontId="3" fillId="0" borderId="27" xfId="0" applyNumberFormat="1" applyFont="1" applyBorder="1" applyAlignment="1">
      <alignment/>
    </xf>
    <xf numFmtId="164" fontId="5" fillId="0" borderId="28" xfId="0" applyFont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/>
    </xf>
    <xf numFmtId="167" fontId="5" fillId="0" borderId="7" xfId="0" applyNumberFormat="1" applyFont="1" applyFill="1" applyBorder="1" applyAlignment="1">
      <alignment/>
    </xf>
    <xf numFmtId="166" fontId="1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/>
    </xf>
    <xf numFmtId="167" fontId="3" fillId="3" borderId="7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7" fontId="3" fillId="0" borderId="13" xfId="0" applyNumberFormat="1" applyFont="1" applyBorder="1" applyAlignment="1">
      <alignment/>
    </xf>
    <xf numFmtId="167" fontId="3" fillId="0" borderId="14" xfId="0" applyNumberFormat="1" applyFont="1" applyFill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8" fontId="3" fillId="0" borderId="21" xfId="0" applyNumberFormat="1" applyFont="1" applyBorder="1" applyAlignment="1">
      <alignment horizontal="left"/>
    </xf>
    <xf numFmtId="167" fontId="3" fillId="0" borderId="21" xfId="0" applyNumberFormat="1" applyFont="1" applyBorder="1" applyAlignment="1">
      <alignment/>
    </xf>
    <xf numFmtId="167" fontId="3" fillId="3" borderId="22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7" fontId="6" fillId="0" borderId="4" xfId="0" applyNumberFormat="1" applyFont="1" applyFill="1" applyBorder="1" applyAlignment="1">
      <alignment/>
    </xf>
    <xf numFmtId="166" fontId="12" fillId="2" borderId="4" xfId="0" applyNumberFormat="1" applyFont="1" applyFill="1" applyBorder="1" applyAlignment="1">
      <alignment horizontal="center"/>
    </xf>
    <xf numFmtId="167" fontId="12" fillId="2" borderId="29" xfId="0" applyNumberFormat="1" applyFont="1" applyFill="1" applyBorder="1" applyAlignment="1">
      <alignment/>
    </xf>
    <xf numFmtId="167" fontId="12" fillId="2" borderId="30" xfId="0" applyNumberFormat="1" applyFont="1" applyFill="1" applyBorder="1" applyAlignment="1">
      <alignment/>
    </xf>
    <xf numFmtId="167" fontId="12" fillId="2" borderId="4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6" fontId="14" fillId="0" borderId="8" xfId="0" applyNumberFormat="1" applyFont="1" applyFill="1" applyBorder="1" applyAlignment="1">
      <alignment horizontal="center"/>
    </xf>
    <xf numFmtId="164" fontId="14" fillId="0" borderId="1" xfId="0" applyFont="1" applyBorder="1" applyAlignment="1">
      <alignment horizontal="center"/>
    </xf>
    <xf numFmtId="164" fontId="14" fillId="0" borderId="2" xfId="0" applyFont="1" applyBorder="1" applyAlignment="1">
      <alignment horizontal="center"/>
    </xf>
    <xf numFmtId="167" fontId="15" fillId="0" borderId="2" xfId="0" applyNumberFormat="1" applyFont="1" applyFill="1" applyBorder="1" applyAlignment="1">
      <alignment horizontal="center"/>
    </xf>
    <xf numFmtId="167" fontId="16" fillId="0" borderId="2" xfId="0" applyNumberFormat="1" applyFont="1" applyFill="1" applyBorder="1" applyAlignment="1">
      <alignment horizontal="center"/>
    </xf>
    <xf numFmtId="167" fontId="15" fillId="0" borderId="3" xfId="0" applyNumberFormat="1" applyFont="1" applyFill="1" applyBorder="1" applyAlignment="1">
      <alignment horizontal="center"/>
    </xf>
    <xf numFmtId="166" fontId="14" fillId="0" borderId="16" xfId="0" applyNumberFormat="1" applyFont="1" applyFill="1" applyBorder="1" applyAlignment="1">
      <alignment horizontal="center"/>
    </xf>
    <xf numFmtId="166" fontId="3" fillId="0" borderId="16" xfId="0" applyNumberFormat="1" applyFont="1" applyBorder="1" applyAlignment="1">
      <alignment/>
    </xf>
    <xf numFmtId="167" fontId="5" fillId="0" borderId="16" xfId="0" applyNumberFormat="1" applyFont="1" applyFill="1" applyBorder="1" applyAlignment="1">
      <alignment horizontal="right"/>
    </xf>
    <xf numFmtId="167" fontId="17" fillId="0" borderId="31" xfId="0" applyNumberFormat="1" applyFont="1" applyFill="1" applyBorder="1" applyAlignment="1">
      <alignment horizontal="right"/>
    </xf>
    <xf numFmtId="167" fontId="17" fillId="0" borderId="16" xfId="0" applyNumberFormat="1" applyFont="1" applyBorder="1" applyAlignment="1">
      <alignment/>
    </xf>
    <xf numFmtId="167" fontId="5" fillId="0" borderId="16" xfId="0" applyNumberFormat="1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horizontal="right"/>
    </xf>
    <xf numFmtId="167" fontId="17" fillId="0" borderId="19" xfId="0" applyNumberFormat="1" applyFont="1" applyFill="1" applyBorder="1" applyAlignment="1">
      <alignment horizontal="right"/>
    </xf>
    <xf numFmtId="167" fontId="17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/>
    </xf>
    <xf numFmtId="166" fontId="14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21" xfId="0" applyNumberFormat="1" applyFont="1" applyBorder="1" applyAlignment="1">
      <alignment/>
    </xf>
    <xf numFmtId="167" fontId="5" fillId="0" borderId="21" xfId="0" applyNumberFormat="1" applyFont="1" applyFill="1" applyBorder="1" applyAlignment="1">
      <alignment horizontal="right"/>
    </xf>
    <xf numFmtId="167" fontId="17" fillId="0" borderId="32" xfId="0" applyNumberFormat="1" applyFont="1" applyFill="1" applyBorder="1" applyAlignment="1">
      <alignment horizontal="right"/>
    </xf>
    <xf numFmtId="167" fontId="17" fillId="0" borderId="21" xfId="0" applyNumberFormat="1" applyFont="1" applyBorder="1" applyAlignment="1">
      <alignment/>
    </xf>
    <xf numFmtId="166" fontId="3" fillId="0" borderId="21" xfId="0" applyNumberFormat="1" applyFont="1" applyBorder="1" applyAlignment="1">
      <alignment horizontal="center"/>
    </xf>
    <xf numFmtId="166" fontId="3" fillId="0" borderId="33" xfId="0" applyNumberFormat="1" applyFont="1" applyBorder="1" applyAlignment="1">
      <alignment horizontal="right"/>
    </xf>
    <xf numFmtId="167" fontId="5" fillId="0" borderId="2" xfId="0" applyNumberFormat="1" applyFont="1" applyBorder="1" applyAlignment="1">
      <alignment/>
    </xf>
    <xf numFmtId="167" fontId="17" fillId="0" borderId="2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166" fontId="5" fillId="0" borderId="34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166" fontId="5" fillId="0" borderId="35" xfId="0" applyNumberFormat="1" applyFont="1" applyBorder="1" applyAlignment="1">
      <alignment/>
    </xf>
    <xf numFmtId="166" fontId="5" fillId="0" borderId="36" xfId="0" applyNumberFormat="1" applyFont="1" applyBorder="1" applyAlignment="1">
      <alignment/>
    </xf>
    <xf numFmtId="167" fontId="5" fillId="0" borderId="2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6" fontId="5" fillId="5" borderId="10" xfId="0" applyNumberFormat="1" applyFont="1" applyFill="1" applyBorder="1" applyAlignment="1">
      <alignment/>
    </xf>
    <xf numFmtId="167" fontId="5" fillId="5" borderId="10" xfId="0" applyNumberFormat="1" applyFont="1" applyFill="1" applyBorder="1" applyAlignment="1">
      <alignment/>
    </xf>
    <xf numFmtId="164" fontId="0" fillId="0" borderId="0" xfId="0" applyFill="1" applyAlignment="1">
      <alignment/>
    </xf>
    <xf numFmtId="166" fontId="5" fillId="0" borderId="0" xfId="0" applyNumberFormat="1" applyFont="1" applyFill="1" applyBorder="1" applyAlignment="1">
      <alignment/>
    </xf>
    <xf numFmtId="168" fontId="5" fillId="0" borderId="8" xfId="0" applyNumberFormat="1" applyFont="1" applyBorder="1" applyAlignment="1">
      <alignment/>
    </xf>
    <xf numFmtId="166" fontId="5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4" fontId="5" fillId="0" borderId="8" xfId="0" applyFont="1" applyFill="1" applyBorder="1" applyAlignment="1">
      <alignment/>
    </xf>
    <xf numFmtId="166" fontId="5" fillId="0" borderId="19" xfId="0" applyNumberFormat="1" applyFont="1" applyFill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164" fontId="0" fillId="0" borderId="0" xfId="0" applyFill="1" applyBorder="1" applyAlignment="1">
      <alignment/>
    </xf>
    <xf numFmtId="166" fontId="5" fillId="5" borderId="4" xfId="0" applyNumberFormat="1" applyFont="1" applyFill="1" applyBorder="1" applyAlignment="1">
      <alignment horizontal="center"/>
    </xf>
    <xf numFmtId="167" fontId="5" fillId="5" borderId="23" xfId="20" applyNumberFormat="1" applyFont="1" applyFill="1" applyBorder="1" applyAlignment="1" applyProtection="1">
      <alignment/>
      <protection/>
    </xf>
    <xf numFmtId="167" fontId="5" fillId="0" borderId="0" xfId="20" applyNumberFormat="1" applyFont="1" applyFill="1" applyBorder="1" applyAlignment="1" applyProtection="1">
      <alignment/>
      <protection/>
    </xf>
    <xf numFmtId="164" fontId="18" fillId="0" borderId="0" xfId="0" applyFont="1" applyAlignment="1">
      <alignment/>
    </xf>
    <xf numFmtId="164" fontId="5" fillId="5" borderId="4" xfId="0" applyFont="1" applyFill="1" applyBorder="1" applyAlignment="1">
      <alignment horizontal="center"/>
    </xf>
    <xf numFmtId="164" fontId="18" fillId="0" borderId="4" xfId="0" applyFont="1" applyBorder="1" applyAlignment="1">
      <alignment/>
    </xf>
    <xf numFmtId="164" fontId="0" fillId="0" borderId="16" xfId="0" applyFont="1" applyBorder="1" applyAlignment="1">
      <alignment/>
    </xf>
    <xf numFmtId="164" fontId="18" fillId="0" borderId="10" xfId="0" applyFont="1" applyBorder="1" applyAlignment="1">
      <alignment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8"/>
  <sheetViews>
    <sheetView zoomScale="130" zoomScaleNormal="130" workbookViewId="0" topLeftCell="A168">
      <selection activeCell="E171" sqref="E171"/>
    </sheetView>
  </sheetViews>
  <sheetFormatPr defaultColWidth="10.28125" defaultRowHeight="12.75"/>
  <cols>
    <col min="1" max="1" width="4.421875" style="1" customWidth="1"/>
    <col min="2" max="2" width="4.00390625" style="2" customWidth="1"/>
    <col min="3" max="3" width="5.57421875" style="2" customWidth="1"/>
    <col min="4" max="4" width="5.57421875" style="3" customWidth="1"/>
    <col min="5" max="5" width="8.7109375" style="4" customWidth="1"/>
    <col min="6" max="6" width="69.00390625" style="1" customWidth="1"/>
    <col min="7" max="8" width="11.421875" style="5" hidden="1" customWidth="1"/>
    <col min="9" max="9" width="14.8515625" style="6" customWidth="1"/>
    <col min="10" max="10" width="13.140625" style="1" customWidth="1"/>
    <col min="11" max="11" width="10.57421875" style="1" customWidth="1"/>
    <col min="12" max="12" width="10.00390625" style="1" customWidth="1"/>
    <col min="13" max="13" width="10.28125" style="1" customWidth="1"/>
    <col min="14" max="16384" width="11.421875" style="1" customWidth="1"/>
  </cols>
  <sheetData>
    <row r="1" spans="1:9" s="12" customFormat="1" ht="9.75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1" t="s">
        <v>8</v>
      </c>
    </row>
    <row r="2" spans="2:9" s="12" customFormat="1" ht="10.5">
      <c r="B2" s="13"/>
      <c r="C2" s="13"/>
      <c r="D2" s="3"/>
      <c r="E2" s="4"/>
      <c r="F2" s="14"/>
      <c r="G2" s="15"/>
      <c r="H2" s="15"/>
      <c r="I2" s="16"/>
    </row>
    <row r="3" spans="1:9" s="12" customFormat="1" ht="13.5">
      <c r="A3" s="17">
        <v>1</v>
      </c>
      <c r="B3" s="18"/>
      <c r="C3" s="18"/>
      <c r="D3" s="19"/>
      <c r="E3" s="20"/>
      <c r="F3" s="21" t="s">
        <v>9</v>
      </c>
      <c r="G3" s="22"/>
      <c r="H3" s="22"/>
      <c r="I3" s="23">
        <f>I6+I15+I24+I39+I46</f>
        <v>311890.02</v>
      </c>
    </row>
    <row r="4" spans="1:9" s="31" customFormat="1" ht="12.75">
      <c r="A4" s="24"/>
      <c r="B4" s="25"/>
      <c r="C4" s="25"/>
      <c r="D4" s="26"/>
      <c r="E4" s="27"/>
      <c r="F4" s="28"/>
      <c r="G4" s="29"/>
      <c r="H4" s="29"/>
      <c r="I4" s="30"/>
    </row>
    <row r="5" spans="1:9" s="12" customFormat="1" ht="10.5">
      <c r="A5" s="32"/>
      <c r="B5" s="33"/>
      <c r="C5" s="33"/>
      <c r="D5" s="34"/>
      <c r="E5" s="35"/>
      <c r="F5" s="14"/>
      <c r="G5" s="15"/>
      <c r="H5" s="15"/>
      <c r="I5" s="36"/>
    </row>
    <row r="6" spans="1:9" s="12" customFormat="1" ht="10.5">
      <c r="A6" s="32"/>
      <c r="B6" s="37">
        <v>10</v>
      </c>
      <c r="C6" s="38"/>
      <c r="D6" s="39"/>
      <c r="E6" s="40"/>
      <c r="F6" s="41" t="s">
        <v>10</v>
      </c>
      <c r="G6" s="42"/>
      <c r="H6" s="42"/>
      <c r="I6" s="43">
        <f>I8</f>
        <v>28978.6</v>
      </c>
    </row>
    <row r="7" spans="1:9" s="12" customFormat="1" ht="9.75">
      <c r="A7" s="32"/>
      <c r="B7" s="33"/>
      <c r="C7" s="33"/>
      <c r="D7" s="34"/>
      <c r="E7" s="35"/>
      <c r="F7" s="44"/>
      <c r="G7" s="15"/>
      <c r="H7" s="15"/>
      <c r="I7" s="36"/>
    </row>
    <row r="8" spans="1:9" s="12" customFormat="1" ht="9.75">
      <c r="A8" s="32"/>
      <c r="B8" s="33"/>
      <c r="C8" s="33">
        <v>100</v>
      </c>
      <c r="D8" s="34"/>
      <c r="E8" s="35"/>
      <c r="F8" s="45" t="s">
        <v>11</v>
      </c>
      <c r="G8" s="15"/>
      <c r="H8" s="15"/>
      <c r="I8" s="46">
        <f>I10</f>
        <v>28978.6</v>
      </c>
    </row>
    <row r="9" spans="1:9" s="12" customFormat="1" ht="9.75">
      <c r="A9" s="32"/>
      <c r="B9" s="33"/>
      <c r="C9" s="33"/>
      <c r="D9" s="34"/>
      <c r="E9" s="35"/>
      <c r="F9" s="47"/>
      <c r="G9" s="15"/>
      <c r="H9" s="15"/>
      <c r="I9" s="36"/>
    </row>
    <row r="10" spans="1:9" s="12" customFormat="1" ht="9.75">
      <c r="A10" s="32"/>
      <c r="B10" s="33"/>
      <c r="C10" s="33"/>
      <c r="D10" s="34">
        <v>10000</v>
      </c>
      <c r="E10" s="35"/>
      <c r="F10" s="44" t="s">
        <v>12</v>
      </c>
      <c r="G10" s="15"/>
      <c r="H10" s="15"/>
      <c r="I10" s="36">
        <f>SUM(I12)</f>
        <v>28978.6</v>
      </c>
    </row>
    <row r="11" spans="1:9" s="12" customFormat="1" ht="9.75">
      <c r="A11" s="32"/>
      <c r="B11" s="33"/>
      <c r="C11" s="33"/>
      <c r="D11" s="34"/>
      <c r="E11" s="35"/>
      <c r="F11" s="44"/>
      <c r="G11" s="15"/>
      <c r="H11" s="15"/>
      <c r="I11" s="36"/>
    </row>
    <row r="12" spans="1:9" s="12" customFormat="1" ht="9.75">
      <c r="A12" s="32"/>
      <c r="B12" s="33"/>
      <c r="C12" s="33"/>
      <c r="D12" s="34"/>
      <c r="E12" s="48" t="s">
        <v>13</v>
      </c>
      <c r="F12" s="49" t="s">
        <v>14</v>
      </c>
      <c r="G12" s="50"/>
      <c r="H12" s="50"/>
      <c r="I12" s="51">
        <v>28978.6</v>
      </c>
    </row>
    <row r="13" spans="1:9" s="12" customFormat="1" ht="9.75">
      <c r="A13" s="32"/>
      <c r="B13" s="33"/>
      <c r="C13" s="33"/>
      <c r="D13" s="34"/>
      <c r="E13" s="35"/>
      <c r="F13" s="44"/>
      <c r="G13" s="15"/>
      <c r="H13" s="15"/>
      <c r="I13" s="36"/>
    </row>
    <row r="14" spans="1:9" s="12" customFormat="1" ht="10.5">
      <c r="A14" s="32"/>
      <c r="B14" s="33"/>
      <c r="C14" s="33"/>
      <c r="D14" s="34"/>
      <c r="E14" s="35"/>
      <c r="F14" s="52"/>
      <c r="G14" s="15"/>
      <c r="H14" s="15"/>
      <c r="I14" s="36"/>
    </row>
    <row r="15" spans="1:9" s="12" customFormat="1" ht="10.5">
      <c r="A15" s="32"/>
      <c r="B15" s="37">
        <v>12</v>
      </c>
      <c r="C15" s="38"/>
      <c r="D15" s="39"/>
      <c r="E15" s="40"/>
      <c r="F15" s="41" t="s">
        <v>15</v>
      </c>
      <c r="G15" s="42"/>
      <c r="H15" s="42"/>
      <c r="I15" s="43">
        <f>I17</f>
        <v>25000</v>
      </c>
    </row>
    <row r="16" spans="1:9" s="12" customFormat="1" ht="9.75">
      <c r="A16" s="32"/>
      <c r="B16" s="33"/>
      <c r="C16" s="33"/>
      <c r="D16" s="34"/>
      <c r="E16" s="35"/>
      <c r="F16" s="52"/>
      <c r="G16" s="15"/>
      <c r="H16" s="15"/>
      <c r="I16" s="36"/>
    </row>
    <row r="17" spans="1:9" s="12" customFormat="1" ht="9.75">
      <c r="A17" s="32"/>
      <c r="B17" s="33"/>
      <c r="C17" s="33">
        <v>120</v>
      </c>
      <c r="D17" s="34"/>
      <c r="E17" s="35"/>
      <c r="F17" s="53" t="s">
        <v>16</v>
      </c>
      <c r="G17" s="15"/>
      <c r="H17" s="15"/>
      <c r="I17" s="46">
        <f>I19</f>
        <v>25000</v>
      </c>
    </row>
    <row r="18" spans="1:9" s="12" customFormat="1" ht="9.75">
      <c r="A18" s="32"/>
      <c r="B18" s="33"/>
      <c r="C18" s="33"/>
      <c r="D18" s="34"/>
      <c r="E18" s="35"/>
      <c r="F18" s="14"/>
      <c r="G18" s="15"/>
      <c r="H18" s="15"/>
      <c r="I18" s="36"/>
    </row>
    <row r="19" spans="1:9" s="12" customFormat="1" ht="9.75">
      <c r="A19" s="32"/>
      <c r="B19" s="33"/>
      <c r="C19" s="33"/>
      <c r="D19" s="34">
        <v>12000</v>
      </c>
      <c r="E19" s="35"/>
      <c r="F19" s="44" t="s">
        <v>17</v>
      </c>
      <c r="G19" s="15"/>
      <c r="H19" s="15"/>
      <c r="I19" s="36">
        <f>SUM(I21)</f>
        <v>25000</v>
      </c>
    </row>
    <row r="20" spans="1:9" s="12" customFormat="1" ht="9.75">
      <c r="A20" s="32"/>
      <c r="B20" s="33"/>
      <c r="C20" s="33"/>
      <c r="D20" s="34"/>
      <c r="E20" s="35"/>
      <c r="F20" s="44"/>
      <c r="G20" s="15"/>
      <c r="H20" s="15"/>
      <c r="I20" s="36"/>
    </row>
    <row r="21" spans="1:9" s="12" customFormat="1" ht="9.75">
      <c r="A21" s="32"/>
      <c r="B21" s="33"/>
      <c r="C21" s="33"/>
      <c r="D21" s="34"/>
      <c r="E21" s="48" t="s">
        <v>18</v>
      </c>
      <c r="F21" s="49" t="s">
        <v>19</v>
      </c>
      <c r="G21" s="50"/>
      <c r="H21" s="50"/>
      <c r="I21" s="54">
        <v>25000</v>
      </c>
    </row>
    <row r="22" spans="1:9" s="12" customFormat="1" ht="9.75">
      <c r="A22" s="32"/>
      <c r="B22" s="33"/>
      <c r="C22" s="33"/>
      <c r="D22" s="34"/>
      <c r="E22" s="35"/>
      <c r="F22" s="44"/>
      <c r="G22" s="15"/>
      <c r="H22" s="15"/>
      <c r="I22" s="36"/>
    </row>
    <row r="23" spans="1:9" s="12" customFormat="1" ht="10.5">
      <c r="A23" s="32"/>
      <c r="B23" s="33"/>
      <c r="C23" s="33"/>
      <c r="D23" s="34"/>
      <c r="E23" s="35"/>
      <c r="F23" s="44"/>
      <c r="G23" s="15"/>
      <c r="H23" s="15"/>
      <c r="I23" s="36"/>
    </row>
    <row r="24" spans="1:9" s="12" customFormat="1" ht="10.5">
      <c r="A24" s="32"/>
      <c r="B24" s="37">
        <v>13</v>
      </c>
      <c r="C24" s="38"/>
      <c r="D24" s="39"/>
      <c r="E24" s="40"/>
      <c r="F24" s="41" t="s">
        <v>20</v>
      </c>
      <c r="G24" s="42"/>
      <c r="H24" s="42"/>
      <c r="I24" s="43">
        <f>SUM(I26,I32)</f>
        <v>172000</v>
      </c>
    </row>
    <row r="25" spans="1:9" s="12" customFormat="1" ht="9.75">
      <c r="A25" s="32"/>
      <c r="B25" s="33"/>
      <c r="C25" s="33"/>
      <c r="D25" s="34"/>
      <c r="E25" s="35"/>
      <c r="F25" s="44"/>
      <c r="G25" s="15"/>
      <c r="H25" s="15"/>
      <c r="I25" s="36"/>
    </row>
    <row r="26" spans="1:9" s="12" customFormat="1" ht="9.75">
      <c r="A26" s="32"/>
      <c r="B26" s="33"/>
      <c r="C26" s="33">
        <v>130</v>
      </c>
      <c r="D26" s="34"/>
      <c r="E26" s="35"/>
      <c r="F26" s="53" t="s">
        <v>21</v>
      </c>
      <c r="G26" s="15"/>
      <c r="H26" s="15"/>
      <c r="I26" s="46">
        <f>I28</f>
        <v>158000</v>
      </c>
    </row>
    <row r="27" spans="1:9" s="12" customFormat="1" ht="9.75">
      <c r="A27" s="32"/>
      <c r="B27" s="33"/>
      <c r="C27" s="33"/>
      <c r="D27" s="34"/>
      <c r="E27" s="35"/>
      <c r="F27" s="44"/>
      <c r="G27" s="15"/>
      <c r="H27" s="15"/>
      <c r="I27" s="36"/>
    </row>
    <row r="28" spans="1:9" s="12" customFormat="1" ht="9.75">
      <c r="A28" s="32"/>
      <c r="B28" s="33"/>
      <c r="C28" s="33"/>
      <c r="D28" s="34">
        <v>13000</v>
      </c>
      <c r="E28" s="35"/>
      <c r="F28" s="44" t="s">
        <v>22</v>
      </c>
      <c r="G28" s="15"/>
      <c r="H28" s="15"/>
      <c r="I28" s="36">
        <f>SUM(I30:I30)</f>
        <v>158000</v>
      </c>
    </row>
    <row r="29" spans="1:9" s="12" customFormat="1" ht="9.75">
      <c r="A29" s="32"/>
      <c r="B29" s="33"/>
      <c r="C29" s="33"/>
      <c r="D29" s="34"/>
      <c r="E29" s="35"/>
      <c r="F29" s="44"/>
      <c r="G29" s="15"/>
      <c r="H29" s="15"/>
      <c r="I29" s="36"/>
    </row>
    <row r="30" spans="1:9" s="12" customFormat="1" ht="9.75">
      <c r="A30" s="32"/>
      <c r="B30" s="33"/>
      <c r="C30" s="33"/>
      <c r="D30" s="34"/>
      <c r="E30" s="48" t="s">
        <v>23</v>
      </c>
      <c r="F30" s="49" t="s">
        <v>24</v>
      </c>
      <c r="G30" s="50"/>
      <c r="H30" s="50"/>
      <c r="I30" s="54">
        <v>158000</v>
      </c>
    </row>
    <row r="31" spans="1:9" s="12" customFormat="1" ht="9.75">
      <c r="A31" s="32"/>
      <c r="B31" s="33"/>
      <c r="C31" s="33"/>
      <c r="D31" s="34"/>
      <c r="E31" s="35"/>
      <c r="F31" s="44"/>
      <c r="G31" s="15"/>
      <c r="H31" s="15"/>
      <c r="I31" s="36"/>
    </row>
    <row r="32" spans="1:9" s="12" customFormat="1" ht="9.75">
      <c r="A32" s="32"/>
      <c r="B32" s="33"/>
      <c r="C32" s="33">
        <v>131</v>
      </c>
      <c r="D32" s="34"/>
      <c r="E32" s="35"/>
      <c r="F32" s="53" t="s">
        <v>25</v>
      </c>
      <c r="G32" s="15"/>
      <c r="H32" s="15"/>
      <c r="I32" s="46">
        <f>I34</f>
        <v>14000</v>
      </c>
    </row>
    <row r="33" spans="1:9" s="12" customFormat="1" ht="9.75">
      <c r="A33" s="32"/>
      <c r="B33" s="33"/>
      <c r="C33" s="33"/>
      <c r="D33" s="34"/>
      <c r="E33" s="35"/>
      <c r="F33" s="44"/>
      <c r="G33" s="15"/>
      <c r="H33" s="15"/>
      <c r="I33" s="36"/>
    </row>
    <row r="34" spans="1:9" s="12" customFormat="1" ht="9.75">
      <c r="A34" s="32"/>
      <c r="B34" s="33"/>
      <c r="C34" s="33"/>
      <c r="D34" s="34">
        <v>13100</v>
      </c>
      <c r="E34" s="35"/>
      <c r="F34" s="44" t="s">
        <v>22</v>
      </c>
      <c r="G34" s="15"/>
      <c r="H34" s="15"/>
      <c r="I34" s="36">
        <f>SUM(I36:I36)</f>
        <v>14000</v>
      </c>
    </row>
    <row r="35" spans="1:9" s="12" customFormat="1" ht="9.75">
      <c r="A35" s="32"/>
      <c r="B35" s="33"/>
      <c r="C35" s="33"/>
      <c r="D35" s="34"/>
      <c r="E35" s="35"/>
      <c r="F35" s="44"/>
      <c r="G35" s="15"/>
      <c r="H35" s="15"/>
      <c r="I35" s="36"/>
    </row>
    <row r="36" spans="1:9" s="12" customFormat="1" ht="9.75">
      <c r="A36" s="32"/>
      <c r="B36" s="33"/>
      <c r="C36" s="33"/>
      <c r="D36" s="34"/>
      <c r="E36" s="48" t="s">
        <v>26</v>
      </c>
      <c r="F36" s="49" t="s">
        <v>27</v>
      </c>
      <c r="G36" s="50"/>
      <c r="H36" s="50"/>
      <c r="I36" s="54">
        <v>14000</v>
      </c>
    </row>
    <row r="37" spans="1:9" s="12" customFormat="1" ht="9.75">
      <c r="A37" s="32"/>
      <c r="B37" s="33"/>
      <c r="C37" s="33"/>
      <c r="D37" s="34"/>
      <c r="E37" s="35"/>
      <c r="F37" s="52"/>
      <c r="G37" s="15"/>
      <c r="H37" s="15"/>
      <c r="I37" s="36"/>
    </row>
    <row r="38" spans="1:9" s="12" customFormat="1" ht="10.5">
      <c r="A38" s="32"/>
      <c r="B38" s="33"/>
      <c r="C38" s="33"/>
      <c r="D38" s="34"/>
      <c r="E38" s="35"/>
      <c r="F38" s="52"/>
      <c r="G38" s="15"/>
      <c r="H38" s="15"/>
      <c r="I38" s="36"/>
    </row>
    <row r="39" spans="1:9" s="12" customFormat="1" ht="10.5">
      <c r="A39" s="32"/>
      <c r="B39" s="37">
        <v>14</v>
      </c>
      <c r="C39" s="38"/>
      <c r="D39" s="39"/>
      <c r="E39" s="40"/>
      <c r="F39" s="41" t="s">
        <v>28</v>
      </c>
      <c r="G39" s="42"/>
      <c r="H39" s="42"/>
      <c r="I39" s="43">
        <f>SUM(I41)</f>
        <v>15911.42</v>
      </c>
    </row>
    <row r="40" spans="1:9" s="12" customFormat="1" ht="9.75">
      <c r="A40" s="32"/>
      <c r="B40" s="33"/>
      <c r="C40" s="33"/>
      <c r="D40" s="34"/>
      <c r="E40" s="35"/>
      <c r="F40" s="44"/>
      <c r="G40" s="15"/>
      <c r="H40" s="15"/>
      <c r="I40" s="36"/>
    </row>
    <row r="41" spans="1:9" s="12" customFormat="1" ht="9.75">
      <c r="A41" s="32"/>
      <c r="B41" s="33"/>
      <c r="C41" s="33">
        <v>143</v>
      </c>
      <c r="D41" s="34"/>
      <c r="E41" s="35"/>
      <c r="F41" s="53" t="s">
        <v>29</v>
      </c>
      <c r="G41" s="15"/>
      <c r="H41" s="15"/>
      <c r="I41" s="46">
        <f>SUM(I43:I43)</f>
        <v>15911.42</v>
      </c>
    </row>
    <row r="42" spans="1:9" s="12" customFormat="1" ht="9.75">
      <c r="A42" s="32"/>
      <c r="B42" s="33"/>
      <c r="C42" s="33"/>
      <c r="D42" s="34"/>
      <c r="E42" s="35"/>
      <c r="F42" s="53"/>
      <c r="G42" s="15"/>
      <c r="H42" s="15"/>
      <c r="I42" s="36"/>
    </row>
    <row r="43" spans="1:9" s="12" customFormat="1" ht="9.75">
      <c r="A43" s="32"/>
      <c r="B43" s="33"/>
      <c r="C43" s="33"/>
      <c r="D43" s="34"/>
      <c r="E43" s="48" t="s">
        <v>30</v>
      </c>
      <c r="F43" s="49" t="s">
        <v>31</v>
      </c>
      <c r="G43" s="50"/>
      <c r="H43" s="50"/>
      <c r="I43" s="54">
        <v>15911.42</v>
      </c>
    </row>
    <row r="44" spans="1:9" s="12" customFormat="1" ht="9.75">
      <c r="A44" s="32"/>
      <c r="B44" s="33"/>
      <c r="C44" s="33"/>
      <c r="D44" s="34"/>
      <c r="E44" s="35"/>
      <c r="F44" s="52"/>
      <c r="G44" s="15"/>
      <c r="H44" s="15"/>
      <c r="I44" s="36"/>
    </row>
    <row r="45" spans="1:9" s="12" customFormat="1" ht="10.5">
      <c r="A45" s="32"/>
      <c r="B45" s="33"/>
      <c r="C45" s="33"/>
      <c r="D45" s="34"/>
      <c r="E45" s="35"/>
      <c r="F45" s="44"/>
      <c r="G45" s="15"/>
      <c r="H45" s="15"/>
      <c r="I45" s="36"/>
    </row>
    <row r="46" spans="1:9" s="12" customFormat="1" ht="10.5">
      <c r="A46" s="32"/>
      <c r="B46" s="37">
        <v>16</v>
      </c>
      <c r="C46" s="38"/>
      <c r="D46" s="39"/>
      <c r="E46" s="40"/>
      <c r="F46" s="41" t="s">
        <v>32</v>
      </c>
      <c r="G46" s="42"/>
      <c r="H46" s="42"/>
      <c r="I46" s="43">
        <f>I48</f>
        <v>70000</v>
      </c>
    </row>
    <row r="47" spans="1:9" s="12" customFormat="1" ht="9.75">
      <c r="A47" s="32"/>
      <c r="B47" s="33"/>
      <c r="C47" s="33"/>
      <c r="D47" s="34"/>
      <c r="E47" s="35"/>
      <c r="F47" s="44"/>
      <c r="G47" s="15"/>
      <c r="H47" s="15"/>
      <c r="I47" s="36"/>
    </row>
    <row r="48" spans="1:9" s="12" customFormat="1" ht="9.75">
      <c r="A48" s="32"/>
      <c r="B48" s="33"/>
      <c r="C48" s="33">
        <v>160</v>
      </c>
      <c r="D48" s="34"/>
      <c r="E48" s="35"/>
      <c r="F48" s="53" t="s">
        <v>33</v>
      </c>
      <c r="G48" s="15"/>
      <c r="H48" s="15"/>
      <c r="I48" s="46">
        <f>I50</f>
        <v>70000</v>
      </c>
    </row>
    <row r="49" spans="1:9" s="12" customFormat="1" ht="9.75">
      <c r="A49" s="32"/>
      <c r="B49" s="33"/>
      <c r="C49" s="33"/>
      <c r="D49" s="34"/>
      <c r="E49" s="35"/>
      <c r="F49" s="44"/>
      <c r="G49" s="15"/>
      <c r="H49" s="15"/>
      <c r="I49" s="36"/>
    </row>
    <row r="50" spans="1:9" s="12" customFormat="1" ht="9.75">
      <c r="A50" s="32"/>
      <c r="B50" s="33"/>
      <c r="C50" s="33"/>
      <c r="D50" s="34">
        <v>16000</v>
      </c>
      <c r="E50" s="35"/>
      <c r="F50" s="44" t="s">
        <v>34</v>
      </c>
      <c r="G50" s="15"/>
      <c r="H50" s="15"/>
      <c r="I50" s="36">
        <f>SUM(I52)</f>
        <v>70000</v>
      </c>
    </row>
    <row r="51" spans="1:9" s="12" customFormat="1" ht="9.75">
      <c r="A51" s="32"/>
      <c r="B51" s="33"/>
      <c r="C51" s="33"/>
      <c r="D51" s="34"/>
      <c r="E51" s="35"/>
      <c r="F51" s="44"/>
      <c r="G51" s="15"/>
      <c r="H51" s="15"/>
      <c r="I51" s="36"/>
    </row>
    <row r="52" spans="1:9" s="12" customFormat="1" ht="9.75">
      <c r="A52" s="32"/>
      <c r="B52" s="33"/>
      <c r="C52" s="33"/>
      <c r="D52" s="34"/>
      <c r="E52" s="48" t="s">
        <v>35</v>
      </c>
      <c r="F52" s="49" t="s">
        <v>36</v>
      </c>
      <c r="G52" s="50"/>
      <c r="H52" s="50"/>
      <c r="I52" s="54">
        <v>70000</v>
      </c>
    </row>
    <row r="53" spans="1:9" ht="10.5">
      <c r="A53" s="55"/>
      <c r="B53" s="56"/>
      <c r="C53" s="56"/>
      <c r="D53" s="57"/>
      <c r="E53" s="58"/>
      <c r="F53" s="59"/>
      <c r="G53" s="60"/>
      <c r="H53" s="60"/>
      <c r="I53" s="61"/>
    </row>
    <row r="54" ht="9.75">
      <c r="F54" s="62"/>
    </row>
    <row r="55" ht="9.75">
      <c r="F55" s="62"/>
    </row>
    <row r="56" ht="9.75">
      <c r="F56" s="62"/>
    </row>
    <row r="57" ht="10.5">
      <c r="F57" s="62"/>
    </row>
    <row r="58" spans="1:9" ht="13.5">
      <c r="A58" s="17">
        <v>2</v>
      </c>
      <c r="B58" s="18"/>
      <c r="C58" s="18"/>
      <c r="D58" s="19"/>
      <c r="E58" s="20"/>
      <c r="F58" s="63" t="s">
        <v>37</v>
      </c>
      <c r="G58" s="64"/>
      <c r="H58" s="64"/>
      <c r="I58" s="23">
        <f>I61+I76+I100+I193</f>
        <v>445502</v>
      </c>
    </row>
    <row r="59" spans="1:11" ht="9.75">
      <c r="A59" s="65"/>
      <c r="B59" s="66"/>
      <c r="C59" s="66"/>
      <c r="D59" s="34"/>
      <c r="E59" s="35"/>
      <c r="F59" s="67"/>
      <c r="G59" s="68"/>
      <c r="H59" s="68"/>
      <c r="I59" s="36"/>
      <c r="K59" s="69"/>
    </row>
    <row r="60" spans="1:9" ht="10.5">
      <c r="A60" s="65"/>
      <c r="B60" s="66"/>
      <c r="C60" s="66"/>
      <c r="D60" s="34"/>
      <c r="E60" s="35"/>
      <c r="F60" s="67"/>
      <c r="G60" s="68"/>
      <c r="H60" s="68"/>
      <c r="I60" s="36"/>
    </row>
    <row r="61" spans="1:9" ht="12">
      <c r="A61" s="65"/>
      <c r="B61" s="70">
        <v>20</v>
      </c>
      <c r="C61" s="71"/>
      <c r="D61" s="39"/>
      <c r="E61" s="40"/>
      <c r="F61" s="72" t="s">
        <v>38</v>
      </c>
      <c r="G61" s="73"/>
      <c r="H61" s="73"/>
      <c r="I61" s="74">
        <f>SUM(I63+I67+I71)</f>
        <v>21000</v>
      </c>
    </row>
    <row r="62" spans="1:9" ht="9.75">
      <c r="A62" s="65"/>
      <c r="B62" s="66"/>
      <c r="C62" s="66"/>
      <c r="D62" s="34"/>
      <c r="E62" s="35"/>
      <c r="F62" s="75"/>
      <c r="G62" s="68"/>
      <c r="H62" s="68"/>
      <c r="I62" s="36"/>
    </row>
    <row r="63" spans="1:9" ht="9.75">
      <c r="A63" s="65"/>
      <c r="B63" s="66"/>
      <c r="C63" s="66">
        <v>203</v>
      </c>
      <c r="D63" s="34"/>
      <c r="E63" s="35"/>
      <c r="F63" s="76" t="s">
        <v>39</v>
      </c>
      <c r="G63" s="68"/>
      <c r="H63" s="68"/>
      <c r="I63" s="77">
        <f>SUM(I65:I65)</f>
        <v>5000</v>
      </c>
    </row>
    <row r="64" spans="1:9" ht="9.75">
      <c r="A64" s="65"/>
      <c r="B64" s="66"/>
      <c r="C64" s="66"/>
      <c r="D64" s="34"/>
      <c r="E64" s="35"/>
      <c r="F64" s="67"/>
      <c r="G64" s="68"/>
      <c r="H64" s="68"/>
      <c r="I64" s="36"/>
    </row>
    <row r="65" spans="1:9" ht="9.75">
      <c r="A65" s="65"/>
      <c r="B65" s="66"/>
      <c r="C65" s="66"/>
      <c r="D65" s="34"/>
      <c r="E65" s="48" t="s">
        <v>40</v>
      </c>
      <c r="F65" s="78" t="s">
        <v>41</v>
      </c>
      <c r="G65" s="79"/>
      <c r="H65" s="79"/>
      <c r="I65" s="54">
        <v>5000</v>
      </c>
    </row>
    <row r="66" spans="1:9" ht="9.75">
      <c r="A66" s="65"/>
      <c r="B66" s="66"/>
      <c r="C66" s="66"/>
      <c r="D66" s="34"/>
      <c r="E66" s="35"/>
      <c r="F66" s="75"/>
      <c r="G66" s="68"/>
      <c r="H66" s="68"/>
      <c r="I66" s="36"/>
    </row>
    <row r="67" spans="1:9" ht="9.75">
      <c r="A67" s="65"/>
      <c r="B67" s="66"/>
      <c r="C67" s="66">
        <v>206</v>
      </c>
      <c r="D67" s="34"/>
      <c r="E67" s="35"/>
      <c r="F67" s="76" t="s">
        <v>42</v>
      </c>
      <c r="G67" s="68"/>
      <c r="H67" s="68"/>
      <c r="I67" s="77">
        <f>SUM(I69:I69)</f>
        <v>1000</v>
      </c>
    </row>
    <row r="68" spans="1:9" ht="9.75">
      <c r="A68" s="65"/>
      <c r="B68" s="66"/>
      <c r="C68" s="66"/>
      <c r="D68" s="34"/>
      <c r="E68" s="35"/>
      <c r="F68" s="67"/>
      <c r="G68" s="68"/>
      <c r="H68" s="68"/>
      <c r="I68" s="36"/>
    </row>
    <row r="69" spans="1:9" ht="9.75">
      <c r="A69" s="65"/>
      <c r="B69" s="66"/>
      <c r="C69" s="66"/>
      <c r="D69" s="34"/>
      <c r="E69" s="48" t="s">
        <v>43</v>
      </c>
      <c r="F69" s="78" t="s">
        <v>44</v>
      </c>
      <c r="G69" s="79"/>
      <c r="H69" s="79"/>
      <c r="I69" s="54">
        <v>1000</v>
      </c>
    </row>
    <row r="70" spans="1:9" ht="9.75">
      <c r="A70" s="65"/>
      <c r="B70" s="66"/>
      <c r="C70" s="66"/>
      <c r="D70" s="34"/>
      <c r="E70" s="35"/>
      <c r="F70" s="67"/>
      <c r="G70" s="68"/>
      <c r="H70" s="68"/>
      <c r="I70" s="36"/>
    </row>
    <row r="71" spans="1:9" ht="9.75">
      <c r="A71" s="65"/>
      <c r="B71" s="66"/>
      <c r="C71" s="66">
        <v>209</v>
      </c>
      <c r="D71" s="34"/>
      <c r="E71" s="35"/>
      <c r="F71" s="76" t="s">
        <v>45</v>
      </c>
      <c r="G71" s="68"/>
      <c r="H71" s="68"/>
      <c r="I71" s="80">
        <f>SUM(I73)</f>
        <v>15000</v>
      </c>
    </row>
    <row r="72" spans="1:9" ht="9.75">
      <c r="A72" s="65"/>
      <c r="B72" s="66"/>
      <c r="C72" s="66"/>
      <c r="D72" s="34"/>
      <c r="E72" s="35"/>
      <c r="F72" s="67"/>
      <c r="G72" s="68"/>
      <c r="H72" s="68"/>
      <c r="I72" s="36"/>
    </row>
    <row r="73" spans="1:9" ht="9.75">
      <c r="A73" s="65"/>
      <c r="B73" s="66"/>
      <c r="C73" s="66"/>
      <c r="D73" s="34"/>
      <c r="E73" s="48" t="s">
        <v>46</v>
      </c>
      <c r="F73" s="78" t="s">
        <v>45</v>
      </c>
      <c r="G73" s="79"/>
      <c r="H73" s="79"/>
      <c r="I73" s="54">
        <v>15000</v>
      </c>
    </row>
    <row r="74" spans="1:9" ht="9.75">
      <c r="A74" s="65"/>
      <c r="B74" s="66"/>
      <c r="C74" s="66"/>
      <c r="D74" s="34"/>
      <c r="E74" s="35"/>
      <c r="F74" s="67"/>
      <c r="G74" s="68"/>
      <c r="H74" s="68"/>
      <c r="I74" s="36"/>
    </row>
    <row r="75" spans="1:9" ht="10.5">
      <c r="A75" s="65"/>
      <c r="B75" s="66"/>
      <c r="C75" s="66"/>
      <c r="D75" s="34"/>
      <c r="E75" s="35"/>
      <c r="F75" s="67"/>
      <c r="G75" s="68"/>
      <c r="H75" s="68"/>
      <c r="I75" s="36"/>
    </row>
    <row r="76" spans="1:9" ht="12">
      <c r="A76" s="65"/>
      <c r="B76" s="70">
        <v>21</v>
      </c>
      <c r="C76" s="71"/>
      <c r="D76" s="39"/>
      <c r="E76" s="40"/>
      <c r="F76" s="72" t="s">
        <v>47</v>
      </c>
      <c r="G76" s="73"/>
      <c r="H76" s="73"/>
      <c r="I76" s="74">
        <f>I78+I85+I90+I95</f>
        <v>105000</v>
      </c>
    </row>
    <row r="77" spans="1:9" ht="9.75">
      <c r="A77" s="65"/>
      <c r="B77" s="66"/>
      <c r="C77" s="66"/>
      <c r="D77" s="34"/>
      <c r="E77" s="35"/>
      <c r="F77" s="75"/>
      <c r="G77" s="68"/>
      <c r="H77" s="68"/>
      <c r="I77" s="36"/>
    </row>
    <row r="78" spans="1:9" ht="9.75">
      <c r="A78" s="65"/>
      <c r="B78" s="66"/>
      <c r="C78" s="66">
        <v>210</v>
      </c>
      <c r="D78" s="34"/>
      <c r="E78" s="35"/>
      <c r="F78" s="76" t="s">
        <v>48</v>
      </c>
      <c r="G78" s="68"/>
      <c r="H78" s="68"/>
      <c r="I78" s="77">
        <f>SUM(I80:I82)</f>
        <v>77000</v>
      </c>
    </row>
    <row r="79" spans="1:9" ht="9.75">
      <c r="A79" s="65"/>
      <c r="B79" s="66"/>
      <c r="C79" s="66"/>
      <c r="D79" s="34"/>
      <c r="E79" s="35"/>
      <c r="F79" s="67"/>
      <c r="G79" s="68"/>
      <c r="H79" s="68"/>
      <c r="I79" s="36"/>
    </row>
    <row r="80" spans="1:9" ht="9.75">
      <c r="A80" s="65"/>
      <c r="B80" s="66"/>
      <c r="C80" s="66"/>
      <c r="D80" s="34"/>
      <c r="E80" s="48" t="s">
        <v>49</v>
      </c>
      <c r="F80" s="78" t="s">
        <v>50</v>
      </c>
      <c r="G80" s="79">
        <v>325125</v>
      </c>
      <c r="H80" s="79">
        <v>130776.61</v>
      </c>
      <c r="I80" s="54">
        <v>15000</v>
      </c>
    </row>
    <row r="81" spans="1:9" ht="9.75">
      <c r="A81" s="65"/>
      <c r="B81" s="66"/>
      <c r="C81" s="66"/>
      <c r="D81" s="34"/>
      <c r="E81" s="48" t="s">
        <v>51</v>
      </c>
      <c r="F81" s="78" t="s">
        <v>52</v>
      </c>
      <c r="G81" s="79"/>
      <c r="H81" s="79"/>
      <c r="I81" s="54">
        <v>7000</v>
      </c>
    </row>
    <row r="82" spans="1:9" ht="9.75">
      <c r="A82" s="65"/>
      <c r="B82" s="66"/>
      <c r="C82" s="66"/>
      <c r="D82" s="34"/>
      <c r="E82" s="48" t="s">
        <v>53</v>
      </c>
      <c r="F82" s="78" t="s">
        <v>54</v>
      </c>
      <c r="G82" s="79"/>
      <c r="H82" s="79"/>
      <c r="I82" s="54">
        <v>55000</v>
      </c>
    </row>
    <row r="83" spans="1:9" ht="9.75">
      <c r="A83" s="65"/>
      <c r="B83" s="66"/>
      <c r="C83" s="66"/>
      <c r="D83" s="34"/>
      <c r="E83" s="35"/>
      <c r="F83" s="67"/>
      <c r="G83" s="68"/>
      <c r="H83" s="68"/>
      <c r="I83" s="36"/>
    </row>
    <row r="84" spans="1:9" ht="9.75">
      <c r="A84" s="65"/>
      <c r="B84" s="66"/>
      <c r="C84" s="66"/>
      <c r="D84" s="34"/>
      <c r="E84" s="35"/>
      <c r="F84" s="67"/>
      <c r="G84" s="68"/>
      <c r="H84" s="68"/>
      <c r="I84" s="36"/>
    </row>
    <row r="85" spans="1:9" ht="9.75">
      <c r="A85" s="65"/>
      <c r="B85" s="66"/>
      <c r="C85" s="66">
        <v>212</v>
      </c>
      <c r="D85" s="34"/>
      <c r="E85" s="35"/>
      <c r="F85" s="76" t="s">
        <v>55</v>
      </c>
      <c r="G85" s="68"/>
      <c r="H85" s="68"/>
      <c r="I85" s="77">
        <f>SUM(I87)</f>
        <v>15000</v>
      </c>
    </row>
    <row r="86" spans="1:9" ht="9.75">
      <c r="A86" s="65"/>
      <c r="B86" s="66"/>
      <c r="C86" s="66"/>
      <c r="D86" s="34"/>
      <c r="E86" s="35"/>
      <c r="F86" s="67"/>
      <c r="G86" s="68"/>
      <c r="H86" s="68"/>
      <c r="I86" s="36"/>
    </row>
    <row r="87" spans="1:9" ht="9.75">
      <c r="A87" s="65"/>
      <c r="B87" s="66"/>
      <c r="C87" s="66"/>
      <c r="D87" s="34"/>
      <c r="E87" s="48" t="s">
        <v>56</v>
      </c>
      <c r="F87" s="78" t="s">
        <v>57</v>
      </c>
      <c r="G87" s="79">
        <v>156326</v>
      </c>
      <c r="H87" s="79">
        <v>50909.22</v>
      </c>
      <c r="I87" s="54">
        <v>15000</v>
      </c>
    </row>
    <row r="88" spans="1:9" ht="9.75">
      <c r="A88" s="65"/>
      <c r="B88" s="66"/>
      <c r="C88" s="66"/>
      <c r="D88" s="34"/>
      <c r="E88" s="35"/>
      <c r="F88" s="67"/>
      <c r="G88" s="68"/>
      <c r="H88" s="68"/>
      <c r="I88" s="36"/>
    </row>
    <row r="89" spans="1:9" ht="9.75">
      <c r="A89" s="65"/>
      <c r="B89" s="66"/>
      <c r="C89" s="66"/>
      <c r="D89" s="34"/>
      <c r="E89" s="35"/>
      <c r="F89" s="67"/>
      <c r="G89" s="68"/>
      <c r="H89" s="68"/>
      <c r="I89" s="36"/>
    </row>
    <row r="90" spans="1:9" ht="9.75">
      <c r="A90" s="65"/>
      <c r="B90" s="66"/>
      <c r="C90" s="66">
        <v>213</v>
      </c>
      <c r="D90" s="34"/>
      <c r="E90" s="35"/>
      <c r="F90" s="76" t="s">
        <v>58</v>
      </c>
      <c r="G90" s="68"/>
      <c r="H90" s="68"/>
      <c r="I90" s="77">
        <f>SUM(I92:I92)</f>
        <v>10000</v>
      </c>
    </row>
    <row r="91" spans="1:9" ht="9.75">
      <c r="A91" s="65"/>
      <c r="B91" s="66"/>
      <c r="C91" s="66"/>
      <c r="D91" s="34"/>
      <c r="E91" s="35"/>
      <c r="F91" s="67"/>
      <c r="G91" s="68"/>
      <c r="H91" s="68"/>
      <c r="I91" s="36"/>
    </row>
    <row r="92" spans="1:9" ht="9.75">
      <c r="A92" s="65"/>
      <c r="B92" s="66"/>
      <c r="C92" s="66"/>
      <c r="D92" s="34"/>
      <c r="E92" s="48" t="s">
        <v>59</v>
      </c>
      <c r="F92" s="78" t="s">
        <v>60</v>
      </c>
      <c r="G92" s="79">
        <v>65350</v>
      </c>
      <c r="H92" s="79">
        <v>45840.69</v>
      </c>
      <c r="I92" s="54">
        <v>10000</v>
      </c>
    </row>
    <row r="93" spans="1:9" ht="9.75">
      <c r="A93" s="65"/>
      <c r="B93" s="66"/>
      <c r="C93" s="66"/>
      <c r="D93" s="34"/>
      <c r="E93" s="35"/>
      <c r="F93" s="67"/>
      <c r="G93" s="68"/>
      <c r="H93" s="68"/>
      <c r="I93" s="36"/>
    </row>
    <row r="94" spans="1:9" ht="9.75">
      <c r="A94" s="65"/>
      <c r="B94" s="66"/>
      <c r="C94" s="66"/>
      <c r="D94" s="34"/>
      <c r="E94" s="35"/>
      <c r="F94" s="67"/>
      <c r="G94" s="68"/>
      <c r="H94" s="68"/>
      <c r="I94" s="36"/>
    </row>
    <row r="95" spans="1:9" ht="9.75">
      <c r="A95" s="65"/>
      <c r="B95" s="66"/>
      <c r="C95" s="66">
        <v>214</v>
      </c>
      <c r="D95" s="34"/>
      <c r="E95" s="35"/>
      <c r="F95" s="76" t="s">
        <v>61</v>
      </c>
      <c r="G95" s="68"/>
      <c r="H95" s="68"/>
      <c r="I95" s="77">
        <f>SUM(I97)</f>
        <v>3000</v>
      </c>
    </row>
    <row r="96" spans="1:9" ht="9.75">
      <c r="A96" s="65"/>
      <c r="B96" s="66"/>
      <c r="C96" s="66"/>
      <c r="D96" s="34"/>
      <c r="E96" s="35"/>
      <c r="F96" s="67"/>
      <c r="G96" s="68"/>
      <c r="H96" s="68"/>
      <c r="I96" s="36"/>
    </row>
    <row r="97" spans="1:9" ht="9.75">
      <c r="A97" s="65"/>
      <c r="B97" s="66"/>
      <c r="C97" s="66"/>
      <c r="D97" s="34"/>
      <c r="E97" s="48" t="s">
        <v>62</v>
      </c>
      <c r="F97" s="78" t="s">
        <v>63</v>
      </c>
      <c r="G97" s="79">
        <v>39564.21</v>
      </c>
      <c r="H97" s="79">
        <v>57624.03</v>
      </c>
      <c r="I97" s="54">
        <v>3000</v>
      </c>
    </row>
    <row r="98" spans="1:9" ht="9.75">
      <c r="A98" s="65"/>
      <c r="B98" s="66"/>
      <c r="C98" s="66"/>
      <c r="D98" s="34"/>
      <c r="E98" s="35"/>
      <c r="F98" s="67"/>
      <c r="G98" s="68"/>
      <c r="H98" s="68"/>
      <c r="I98" s="36"/>
    </row>
    <row r="99" spans="1:9" ht="10.5">
      <c r="A99" s="65"/>
      <c r="B99" s="66"/>
      <c r="C99" s="66"/>
      <c r="D99" s="34"/>
      <c r="E99" s="35"/>
      <c r="F99" s="67"/>
      <c r="G99" s="68"/>
      <c r="H99" s="68"/>
      <c r="I99" s="36"/>
    </row>
    <row r="100" spans="1:9" ht="12">
      <c r="A100" s="65"/>
      <c r="B100" s="70">
        <v>22</v>
      </c>
      <c r="C100" s="71"/>
      <c r="D100" s="39"/>
      <c r="E100" s="40"/>
      <c r="F100" s="72" t="s">
        <v>64</v>
      </c>
      <c r="G100" s="73"/>
      <c r="H100" s="73"/>
      <c r="I100" s="74">
        <f>I102+I118+I142+I148+I153+I180</f>
        <v>278002</v>
      </c>
    </row>
    <row r="101" spans="1:9" ht="9.75">
      <c r="A101" s="65"/>
      <c r="B101" s="66"/>
      <c r="C101" s="66"/>
      <c r="D101" s="34"/>
      <c r="E101" s="35"/>
      <c r="F101" s="75"/>
      <c r="G101" s="68"/>
      <c r="H101" s="68"/>
      <c r="I101" s="36"/>
    </row>
    <row r="102" spans="1:9" ht="9.75">
      <c r="A102" s="65"/>
      <c r="B102" s="66"/>
      <c r="C102" s="66">
        <v>220</v>
      </c>
      <c r="D102" s="34"/>
      <c r="E102" s="35"/>
      <c r="F102" s="76" t="s">
        <v>65</v>
      </c>
      <c r="G102" s="68"/>
      <c r="H102" s="68"/>
      <c r="I102" s="77">
        <f>I104+I108+I113</f>
        <v>10000</v>
      </c>
    </row>
    <row r="103" spans="1:9" ht="9.75">
      <c r="A103" s="65"/>
      <c r="B103" s="66"/>
      <c r="C103" s="66"/>
      <c r="D103" s="34"/>
      <c r="E103" s="35"/>
      <c r="F103" s="67"/>
      <c r="G103" s="68"/>
      <c r="H103" s="68"/>
      <c r="I103" s="36"/>
    </row>
    <row r="104" spans="1:9" ht="9.75">
      <c r="A104" s="65"/>
      <c r="B104" s="66"/>
      <c r="C104" s="66"/>
      <c r="D104" s="34">
        <v>22000</v>
      </c>
      <c r="E104" s="35"/>
      <c r="F104" s="75" t="s">
        <v>66</v>
      </c>
      <c r="G104" s="68"/>
      <c r="H104" s="68"/>
      <c r="I104" s="51">
        <f>SUM(I106)</f>
        <v>5000</v>
      </c>
    </row>
    <row r="105" spans="1:9" ht="9.75">
      <c r="A105" s="65"/>
      <c r="B105" s="66"/>
      <c r="C105" s="66"/>
      <c r="D105" s="34"/>
      <c r="E105" s="35"/>
      <c r="F105" s="67"/>
      <c r="G105" s="68"/>
      <c r="H105" s="68"/>
      <c r="I105" s="36"/>
    </row>
    <row r="106" spans="1:9" ht="9.75">
      <c r="A106" s="65"/>
      <c r="B106" s="66"/>
      <c r="C106" s="66"/>
      <c r="D106" s="34"/>
      <c r="E106" s="48" t="s">
        <v>67</v>
      </c>
      <c r="F106" s="78" t="s">
        <v>68</v>
      </c>
      <c r="G106" s="79">
        <v>58960</v>
      </c>
      <c r="H106" s="79">
        <v>69177.05</v>
      </c>
      <c r="I106" s="54">
        <v>5000</v>
      </c>
    </row>
    <row r="107" spans="1:9" ht="9.75">
      <c r="A107" s="65"/>
      <c r="B107" s="66"/>
      <c r="C107" s="66"/>
      <c r="D107" s="34"/>
      <c r="E107" s="35"/>
      <c r="F107" s="67"/>
      <c r="G107" s="68"/>
      <c r="H107" s="68"/>
      <c r="I107" s="36"/>
    </row>
    <row r="108" spans="1:9" ht="9.75">
      <c r="A108" s="65"/>
      <c r="B108" s="66"/>
      <c r="C108" s="66"/>
      <c r="D108" s="34">
        <v>22001</v>
      </c>
      <c r="E108" s="35"/>
      <c r="F108" s="75" t="s">
        <v>69</v>
      </c>
      <c r="G108" s="68"/>
      <c r="H108" s="68"/>
      <c r="I108" s="51">
        <f>SUM(I110:I111)</f>
        <v>4000</v>
      </c>
    </row>
    <row r="109" spans="1:9" ht="9.75">
      <c r="A109" s="65"/>
      <c r="B109" s="66"/>
      <c r="C109" s="66"/>
      <c r="D109" s="34"/>
      <c r="E109" s="35"/>
      <c r="F109" s="67"/>
      <c r="G109" s="68"/>
      <c r="H109" s="68"/>
      <c r="I109" s="36"/>
    </row>
    <row r="110" spans="1:9" ht="9.75">
      <c r="A110" s="65"/>
      <c r="B110" s="66"/>
      <c r="C110" s="66"/>
      <c r="D110" s="34"/>
      <c r="E110" s="48" t="s">
        <v>70</v>
      </c>
      <c r="F110" s="78" t="s">
        <v>71</v>
      </c>
      <c r="G110" s="79">
        <v>21500</v>
      </c>
      <c r="H110" s="79">
        <v>5124.89</v>
      </c>
      <c r="I110" s="54">
        <v>2500</v>
      </c>
    </row>
    <row r="111" spans="1:9" ht="9.75">
      <c r="A111" s="65"/>
      <c r="B111" s="66"/>
      <c r="C111" s="66"/>
      <c r="D111" s="34"/>
      <c r="E111" s="48" t="s">
        <v>72</v>
      </c>
      <c r="F111" s="78" t="s">
        <v>73</v>
      </c>
      <c r="G111" s="79">
        <v>12560</v>
      </c>
      <c r="H111" s="79">
        <v>7267.48</v>
      </c>
      <c r="I111" s="54">
        <v>1500</v>
      </c>
    </row>
    <row r="112" spans="1:9" ht="9.75">
      <c r="A112" s="65"/>
      <c r="B112" s="66"/>
      <c r="C112" s="66"/>
      <c r="D112" s="34"/>
      <c r="E112" s="35"/>
      <c r="F112" s="67"/>
      <c r="G112" s="68"/>
      <c r="H112" s="68"/>
      <c r="I112" s="36"/>
    </row>
    <row r="113" spans="1:9" ht="9.75">
      <c r="A113" s="65"/>
      <c r="B113" s="66"/>
      <c r="C113" s="66"/>
      <c r="D113" s="34">
        <v>22002</v>
      </c>
      <c r="E113" s="35"/>
      <c r="F113" s="75" t="s">
        <v>74</v>
      </c>
      <c r="G113" s="68"/>
      <c r="H113" s="68"/>
      <c r="I113" s="51">
        <f>SUM(I115)</f>
        <v>1000</v>
      </c>
    </row>
    <row r="114" spans="1:9" ht="9.75">
      <c r="A114" s="65"/>
      <c r="B114" s="66"/>
      <c r="C114" s="66"/>
      <c r="D114" s="34"/>
      <c r="E114" s="35"/>
      <c r="F114" s="67"/>
      <c r="G114" s="68"/>
      <c r="H114" s="68"/>
      <c r="I114" s="36"/>
    </row>
    <row r="115" spans="1:9" ht="9.75">
      <c r="A115" s="65"/>
      <c r="B115" s="66"/>
      <c r="C115" s="66"/>
      <c r="D115" s="34"/>
      <c r="E115" s="48" t="s">
        <v>75</v>
      </c>
      <c r="F115" s="78" t="s">
        <v>76</v>
      </c>
      <c r="G115" s="79"/>
      <c r="H115" s="79"/>
      <c r="I115" s="54">
        <v>1000</v>
      </c>
    </row>
    <row r="116" spans="1:9" ht="9.75">
      <c r="A116" s="65"/>
      <c r="B116" s="66"/>
      <c r="C116" s="66"/>
      <c r="D116" s="34"/>
      <c r="E116" s="35"/>
      <c r="F116" s="67"/>
      <c r="G116" s="68"/>
      <c r="H116" s="68"/>
      <c r="I116" s="36"/>
    </row>
    <row r="117" spans="1:9" ht="9.75">
      <c r="A117" s="65"/>
      <c r="B117" s="66"/>
      <c r="C117" s="66"/>
      <c r="D117" s="34"/>
      <c r="E117" s="35"/>
      <c r="F117" s="67"/>
      <c r="G117" s="68"/>
      <c r="H117" s="68"/>
      <c r="I117" s="36"/>
    </row>
    <row r="118" spans="1:9" ht="9.75">
      <c r="A118" s="65"/>
      <c r="B118" s="66"/>
      <c r="C118" s="66">
        <v>221</v>
      </c>
      <c r="D118" s="34"/>
      <c r="E118" s="35"/>
      <c r="F118" s="76" t="s">
        <v>77</v>
      </c>
      <c r="G118" s="68"/>
      <c r="H118" s="68"/>
      <c r="I118" s="77">
        <f>I120+I124+I128+I137+I132</f>
        <v>98000</v>
      </c>
    </row>
    <row r="119" spans="1:9" ht="9.75">
      <c r="A119" s="65"/>
      <c r="B119" s="66"/>
      <c r="C119" s="66"/>
      <c r="D119" s="34"/>
      <c r="E119" s="35"/>
      <c r="F119" s="67"/>
      <c r="G119" s="68"/>
      <c r="H119" s="68"/>
      <c r="I119" s="36"/>
    </row>
    <row r="120" spans="1:9" ht="9.75">
      <c r="A120" s="65"/>
      <c r="B120" s="66"/>
      <c r="C120" s="66"/>
      <c r="D120" s="34">
        <v>22100</v>
      </c>
      <c r="E120" s="35"/>
      <c r="F120" s="75" t="s">
        <v>78</v>
      </c>
      <c r="G120" s="68"/>
      <c r="H120" s="68"/>
      <c r="I120" s="51">
        <f>SUM(I122)</f>
        <v>65000</v>
      </c>
    </row>
    <row r="121" spans="1:9" ht="9.75">
      <c r="A121" s="65"/>
      <c r="B121" s="66"/>
      <c r="C121" s="66"/>
      <c r="D121" s="34"/>
      <c r="E121" s="35"/>
      <c r="F121" s="67"/>
      <c r="G121" s="68"/>
      <c r="H121" s="68"/>
      <c r="I121" s="36"/>
    </row>
    <row r="122" spans="1:9" ht="9.75">
      <c r="A122" s="65"/>
      <c r="B122" s="66"/>
      <c r="C122" s="66"/>
      <c r="D122" s="34"/>
      <c r="E122" s="48" t="s">
        <v>79</v>
      </c>
      <c r="F122" s="78" t="s">
        <v>80</v>
      </c>
      <c r="G122" s="79">
        <v>156000</v>
      </c>
      <c r="H122" s="79">
        <v>131104.81</v>
      </c>
      <c r="I122" s="54">
        <v>65000</v>
      </c>
    </row>
    <row r="123" spans="1:9" ht="9.75">
      <c r="A123" s="65"/>
      <c r="B123" s="66"/>
      <c r="C123" s="66"/>
      <c r="D123" s="34"/>
      <c r="E123" s="35"/>
      <c r="F123" s="67"/>
      <c r="G123" s="68"/>
      <c r="H123" s="68"/>
      <c r="I123" s="36"/>
    </row>
    <row r="124" spans="1:9" ht="9.75">
      <c r="A124" s="65"/>
      <c r="B124" s="66"/>
      <c r="C124" s="66"/>
      <c r="D124" s="34">
        <v>22103</v>
      </c>
      <c r="E124" s="35"/>
      <c r="F124" s="75" t="s">
        <v>81</v>
      </c>
      <c r="G124" s="68"/>
      <c r="H124" s="68"/>
      <c r="I124" s="51">
        <f>SUM(I126)</f>
        <v>10000</v>
      </c>
    </row>
    <row r="125" spans="1:9" ht="9.75">
      <c r="A125" s="65"/>
      <c r="B125" s="66"/>
      <c r="C125" s="66"/>
      <c r="D125" s="34"/>
      <c r="E125" s="35"/>
      <c r="F125" s="67"/>
      <c r="G125" s="68"/>
      <c r="H125" s="68"/>
      <c r="I125" s="36"/>
    </row>
    <row r="126" spans="1:9" ht="9.75">
      <c r="A126" s="65"/>
      <c r="B126" s="66"/>
      <c r="C126" s="66"/>
      <c r="D126" s="34"/>
      <c r="E126" s="48" t="s">
        <v>82</v>
      </c>
      <c r="F126" s="78" t="s">
        <v>83</v>
      </c>
      <c r="G126" s="79">
        <v>25000</v>
      </c>
      <c r="H126" s="79">
        <v>29147.4</v>
      </c>
      <c r="I126" s="54">
        <v>10000</v>
      </c>
    </row>
    <row r="127" spans="1:9" ht="9.75">
      <c r="A127" s="65"/>
      <c r="B127" s="66"/>
      <c r="C127" s="66"/>
      <c r="D127" s="34"/>
      <c r="E127" s="35"/>
      <c r="F127" s="67"/>
      <c r="G127" s="68"/>
      <c r="H127" s="68"/>
      <c r="I127" s="36"/>
    </row>
    <row r="128" spans="1:9" ht="9.75">
      <c r="A128" s="65"/>
      <c r="B128" s="66"/>
      <c r="C128" s="66"/>
      <c r="D128" s="34">
        <v>22104</v>
      </c>
      <c r="E128" s="35"/>
      <c r="F128" s="75" t="s">
        <v>84</v>
      </c>
      <c r="G128" s="68"/>
      <c r="H128" s="68"/>
      <c r="I128" s="51">
        <f>SUM(I130:I130)</f>
        <v>1000</v>
      </c>
    </row>
    <row r="129" spans="1:9" ht="9.75">
      <c r="A129" s="65"/>
      <c r="B129" s="66"/>
      <c r="C129" s="66"/>
      <c r="D129" s="34"/>
      <c r="E129" s="35"/>
      <c r="F129" s="67"/>
      <c r="G129" s="68"/>
      <c r="H129" s="68"/>
      <c r="I129" s="36"/>
    </row>
    <row r="130" spans="1:9" ht="9.75">
      <c r="A130" s="65"/>
      <c r="B130" s="66"/>
      <c r="C130" s="66"/>
      <c r="D130" s="34"/>
      <c r="E130" s="48" t="s">
        <v>85</v>
      </c>
      <c r="F130" s="81" t="s">
        <v>86</v>
      </c>
      <c r="G130" s="79"/>
      <c r="H130" s="79"/>
      <c r="I130" s="54">
        <v>1000</v>
      </c>
    </row>
    <row r="131" spans="1:9" ht="9.75">
      <c r="A131" s="65"/>
      <c r="B131" s="66"/>
      <c r="C131" s="66"/>
      <c r="D131" s="34"/>
      <c r="E131" s="35"/>
      <c r="F131" s="67"/>
      <c r="G131" s="68"/>
      <c r="H131" s="68"/>
      <c r="I131" s="36"/>
    </row>
    <row r="132" spans="1:9" ht="9.75">
      <c r="A132" s="65"/>
      <c r="B132" s="66"/>
      <c r="C132" s="66"/>
      <c r="D132" s="34">
        <v>22110</v>
      </c>
      <c r="E132" s="35"/>
      <c r="F132" s="75" t="s">
        <v>87</v>
      </c>
      <c r="G132" s="68"/>
      <c r="H132" s="68"/>
      <c r="I132" s="51">
        <f>SUM(I134:I135)</f>
        <v>12000</v>
      </c>
    </row>
    <row r="133" spans="1:9" ht="9.75">
      <c r="A133" s="65"/>
      <c r="B133" s="66"/>
      <c r="C133" s="66"/>
      <c r="D133" s="34"/>
      <c r="E133" s="35"/>
      <c r="F133" s="67"/>
      <c r="G133" s="68"/>
      <c r="H133" s="68"/>
      <c r="I133" s="36"/>
    </row>
    <row r="134" spans="1:9" ht="9.75">
      <c r="A134" s="65"/>
      <c r="B134" s="66"/>
      <c r="C134" s="66"/>
      <c r="D134" s="34"/>
      <c r="E134" s="48" t="s">
        <v>88</v>
      </c>
      <c r="F134" s="78" t="s">
        <v>89</v>
      </c>
      <c r="G134" s="79"/>
      <c r="H134" s="79"/>
      <c r="I134" s="54">
        <v>2000</v>
      </c>
    </row>
    <row r="135" spans="1:9" ht="9.75">
      <c r="A135" s="65"/>
      <c r="B135" s="66"/>
      <c r="C135" s="66"/>
      <c r="D135" s="34"/>
      <c r="E135" s="48" t="s">
        <v>90</v>
      </c>
      <c r="F135" s="78" t="s">
        <v>91</v>
      </c>
      <c r="G135" s="79"/>
      <c r="H135" s="79"/>
      <c r="I135" s="54">
        <v>10000</v>
      </c>
    </row>
    <row r="136" spans="1:9" ht="9.75">
      <c r="A136" s="65"/>
      <c r="B136" s="66"/>
      <c r="C136" s="66"/>
      <c r="D136" s="34"/>
      <c r="E136" s="35"/>
      <c r="F136" s="67"/>
      <c r="G136" s="68"/>
      <c r="H136" s="68"/>
      <c r="I136" s="36"/>
    </row>
    <row r="137" spans="1:9" ht="9.75">
      <c r="A137" s="65"/>
      <c r="B137" s="66"/>
      <c r="C137" s="66"/>
      <c r="D137" s="34">
        <v>22199</v>
      </c>
      <c r="E137" s="35"/>
      <c r="F137" s="75" t="s">
        <v>92</v>
      </c>
      <c r="G137" s="68"/>
      <c r="H137" s="68"/>
      <c r="I137" s="51">
        <f>SUM(I139:I139)</f>
        <v>10000</v>
      </c>
    </row>
    <row r="138" spans="1:9" ht="9.75">
      <c r="A138" s="65"/>
      <c r="B138" s="66"/>
      <c r="C138" s="66"/>
      <c r="D138" s="34"/>
      <c r="E138" s="35"/>
      <c r="F138" s="67"/>
      <c r="G138" s="68"/>
      <c r="H138" s="68"/>
      <c r="I138" s="36"/>
    </row>
    <row r="139" spans="1:9" ht="9.75">
      <c r="A139" s="65"/>
      <c r="B139" s="66"/>
      <c r="C139" s="66"/>
      <c r="D139" s="34"/>
      <c r="E139" s="48" t="s">
        <v>93</v>
      </c>
      <c r="F139" s="78" t="s">
        <v>94</v>
      </c>
      <c r="G139" s="79"/>
      <c r="H139" s="79"/>
      <c r="I139" s="54">
        <v>10000</v>
      </c>
    </row>
    <row r="140" spans="1:9" ht="9.75">
      <c r="A140" s="65"/>
      <c r="B140" s="66"/>
      <c r="C140" s="66"/>
      <c r="D140" s="34"/>
      <c r="E140" s="35"/>
      <c r="F140" s="67"/>
      <c r="G140" s="68"/>
      <c r="H140" s="68"/>
      <c r="I140" s="36"/>
    </row>
    <row r="141" spans="1:9" ht="9.75">
      <c r="A141" s="65"/>
      <c r="B141" s="66"/>
      <c r="C141" s="66"/>
      <c r="D141" s="34"/>
      <c r="E141" s="35"/>
      <c r="F141" s="67"/>
      <c r="G141" s="68"/>
      <c r="H141" s="68"/>
      <c r="I141" s="36"/>
    </row>
    <row r="142" spans="1:9" ht="9.75">
      <c r="A142" s="65"/>
      <c r="B142" s="66"/>
      <c r="C142" s="66">
        <v>222</v>
      </c>
      <c r="D142" s="34"/>
      <c r="E142" s="35"/>
      <c r="F142" s="76" t="s">
        <v>95</v>
      </c>
      <c r="G142" s="68"/>
      <c r="H142" s="68"/>
      <c r="I142" s="77">
        <f>SUM(I144:I145)</f>
        <v>10000</v>
      </c>
    </row>
    <row r="143" spans="1:9" ht="9.75">
      <c r="A143" s="65"/>
      <c r="B143" s="66"/>
      <c r="C143" s="66"/>
      <c r="D143" s="34"/>
      <c r="E143" s="35"/>
      <c r="F143" s="67"/>
      <c r="G143" s="68"/>
      <c r="H143" s="68"/>
      <c r="I143" s="36"/>
    </row>
    <row r="144" spans="1:9" ht="9.75">
      <c r="A144" s="65"/>
      <c r="B144" s="66"/>
      <c r="C144" s="66"/>
      <c r="D144" s="34"/>
      <c r="E144" s="48" t="s">
        <v>96</v>
      </c>
      <c r="F144" s="78" t="s">
        <v>97</v>
      </c>
      <c r="G144" s="79">
        <v>60000</v>
      </c>
      <c r="H144" s="79">
        <v>33787</v>
      </c>
      <c r="I144" s="54">
        <v>9000</v>
      </c>
    </row>
    <row r="145" spans="1:9" ht="9.75">
      <c r="A145" s="65"/>
      <c r="B145" s="66"/>
      <c r="C145" s="66"/>
      <c r="D145" s="34"/>
      <c r="E145" s="48" t="s">
        <v>98</v>
      </c>
      <c r="F145" s="78" t="s">
        <v>99</v>
      </c>
      <c r="G145" s="79">
        <v>17000</v>
      </c>
      <c r="H145" s="79">
        <v>4912.6</v>
      </c>
      <c r="I145" s="54">
        <v>1000</v>
      </c>
    </row>
    <row r="146" spans="1:9" ht="9.75">
      <c r="A146" s="65"/>
      <c r="B146" s="66"/>
      <c r="C146" s="66"/>
      <c r="D146" s="34"/>
      <c r="E146" s="35"/>
      <c r="F146" s="67"/>
      <c r="G146" s="68"/>
      <c r="H146" s="68"/>
      <c r="I146" s="36"/>
    </row>
    <row r="147" spans="1:9" ht="9.75">
      <c r="A147" s="65"/>
      <c r="B147" s="66"/>
      <c r="C147" s="66"/>
      <c r="D147" s="34"/>
      <c r="E147" s="35"/>
      <c r="F147" s="67"/>
      <c r="G147" s="68"/>
      <c r="H147" s="68"/>
      <c r="I147" s="36"/>
    </row>
    <row r="148" spans="1:9" ht="9.75">
      <c r="A148" s="65"/>
      <c r="B148" s="66"/>
      <c r="C148" s="66">
        <v>224</v>
      </c>
      <c r="D148" s="34"/>
      <c r="E148" s="35"/>
      <c r="F148" s="76" t="s">
        <v>100</v>
      </c>
      <c r="G148" s="68"/>
      <c r="H148" s="68"/>
      <c r="I148" s="77">
        <f>SUM(I150)</f>
        <v>7000</v>
      </c>
    </row>
    <row r="149" spans="1:9" ht="9.75">
      <c r="A149" s="65"/>
      <c r="B149" s="66"/>
      <c r="C149" s="66"/>
      <c r="D149" s="34"/>
      <c r="E149" s="35"/>
      <c r="F149" s="67"/>
      <c r="G149" s="68"/>
      <c r="H149" s="68"/>
      <c r="I149" s="36"/>
    </row>
    <row r="150" spans="1:9" ht="9.75">
      <c r="A150" s="65"/>
      <c r="B150" s="66"/>
      <c r="C150" s="66"/>
      <c r="D150" s="34"/>
      <c r="E150" s="48" t="s">
        <v>101</v>
      </c>
      <c r="F150" s="78" t="s">
        <v>102</v>
      </c>
      <c r="G150" s="79">
        <v>100000</v>
      </c>
      <c r="H150" s="79">
        <v>16718.28</v>
      </c>
      <c r="I150" s="54">
        <v>7000</v>
      </c>
    </row>
    <row r="151" spans="1:9" ht="9.75">
      <c r="A151" s="65"/>
      <c r="B151" s="66"/>
      <c r="C151" s="66"/>
      <c r="D151" s="34"/>
      <c r="E151" s="35"/>
      <c r="F151" s="67"/>
      <c r="G151" s="68"/>
      <c r="H151" s="68"/>
      <c r="I151" s="36"/>
    </row>
    <row r="152" spans="1:9" ht="9.75">
      <c r="A152" s="65"/>
      <c r="B152" s="66"/>
      <c r="C152" s="66"/>
      <c r="D152" s="34"/>
      <c r="E152" s="35"/>
      <c r="F152" s="67"/>
      <c r="G152" s="68"/>
      <c r="H152" s="68"/>
      <c r="I152" s="36"/>
    </row>
    <row r="153" spans="1:9" ht="9.75">
      <c r="A153" s="65"/>
      <c r="B153" s="66"/>
      <c r="C153" s="66">
        <v>226</v>
      </c>
      <c r="D153" s="34"/>
      <c r="E153" s="35"/>
      <c r="F153" s="76" t="s">
        <v>103</v>
      </c>
      <c r="G153" s="68"/>
      <c r="H153" s="68"/>
      <c r="I153" s="77">
        <f>I155+I159+I163+I167+I174</f>
        <v>132001</v>
      </c>
    </row>
    <row r="154" spans="1:9" ht="9.75">
      <c r="A154" s="65"/>
      <c r="B154" s="66"/>
      <c r="C154" s="66"/>
      <c r="D154" s="34"/>
      <c r="E154" s="35"/>
      <c r="F154" s="67"/>
      <c r="G154" s="68"/>
      <c r="H154" s="68"/>
      <c r="I154" s="36"/>
    </row>
    <row r="155" spans="1:9" ht="9.75">
      <c r="A155" s="65"/>
      <c r="B155" s="66"/>
      <c r="C155" s="66"/>
      <c r="D155" s="34">
        <v>22601</v>
      </c>
      <c r="E155" s="35"/>
      <c r="F155" s="75" t="s">
        <v>104</v>
      </c>
      <c r="G155" s="68"/>
      <c r="H155" s="68"/>
      <c r="I155" s="51">
        <f>SUM(I157)</f>
        <v>5000</v>
      </c>
    </row>
    <row r="156" spans="1:9" ht="9.75">
      <c r="A156" s="65"/>
      <c r="B156" s="66"/>
      <c r="C156" s="66"/>
      <c r="D156" s="34"/>
      <c r="E156" s="35"/>
      <c r="F156" s="67"/>
      <c r="G156" s="68"/>
      <c r="H156" s="68"/>
      <c r="I156" s="36"/>
    </row>
    <row r="157" spans="1:9" ht="9.75">
      <c r="A157" s="65"/>
      <c r="B157" s="66"/>
      <c r="C157" s="66"/>
      <c r="D157" s="34"/>
      <c r="E157" s="48" t="s">
        <v>105</v>
      </c>
      <c r="F157" s="78" t="s">
        <v>106</v>
      </c>
      <c r="G157" s="79">
        <v>39000</v>
      </c>
      <c r="H157" s="79">
        <v>22569.33</v>
      </c>
      <c r="I157" s="54">
        <v>5000</v>
      </c>
    </row>
    <row r="158" spans="1:9" ht="9.75">
      <c r="A158" s="65"/>
      <c r="B158" s="66"/>
      <c r="C158" s="66"/>
      <c r="D158" s="34"/>
      <c r="E158" s="35"/>
      <c r="F158" s="67"/>
      <c r="G158" s="68"/>
      <c r="H158" s="68"/>
      <c r="I158" s="36"/>
    </row>
    <row r="159" spans="1:9" ht="9.75">
      <c r="A159" s="65"/>
      <c r="B159" s="66"/>
      <c r="C159" s="66"/>
      <c r="D159" s="34">
        <v>22603</v>
      </c>
      <c r="E159" s="35"/>
      <c r="F159" s="75" t="s">
        <v>107</v>
      </c>
      <c r="G159" s="68"/>
      <c r="H159" s="68"/>
      <c r="I159" s="51">
        <f>SUM(I161)</f>
        <v>1000</v>
      </c>
    </row>
    <row r="160" spans="1:9" ht="9.75">
      <c r="A160" s="65"/>
      <c r="B160" s="66"/>
      <c r="C160" s="66"/>
      <c r="D160" s="34"/>
      <c r="E160" s="35"/>
      <c r="F160" s="67"/>
      <c r="G160" s="68"/>
      <c r="H160" s="68"/>
      <c r="I160" s="36"/>
    </row>
    <row r="161" spans="1:9" ht="9.75">
      <c r="A161" s="65"/>
      <c r="B161" s="66"/>
      <c r="C161" s="66"/>
      <c r="D161" s="34"/>
      <c r="E161" s="48" t="s">
        <v>108</v>
      </c>
      <c r="F161" s="78" t="s">
        <v>109</v>
      </c>
      <c r="G161" s="79">
        <v>56980</v>
      </c>
      <c r="H161" s="79">
        <v>9897.35</v>
      </c>
      <c r="I161" s="54">
        <v>1000</v>
      </c>
    </row>
    <row r="162" spans="1:9" ht="9.75">
      <c r="A162" s="65"/>
      <c r="B162" s="66"/>
      <c r="C162" s="66"/>
      <c r="D162" s="34"/>
      <c r="E162" s="35"/>
      <c r="F162" s="67"/>
      <c r="G162" s="68"/>
      <c r="H162" s="68"/>
      <c r="I162" s="36"/>
    </row>
    <row r="163" spans="1:9" ht="9.75">
      <c r="A163" s="65"/>
      <c r="B163" s="66"/>
      <c r="C163" s="66"/>
      <c r="D163" s="34">
        <v>22604</v>
      </c>
      <c r="E163" s="35"/>
      <c r="F163" s="75" t="s">
        <v>110</v>
      </c>
      <c r="G163" s="68"/>
      <c r="H163" s="68"/>
      <c r="I163" s="51">
        <f>SUM(I165)</f>
        <v>8000</v>
      </c>
    </row>
    <row r="164" spans="1:9" ht="9.75">
      <c r="A164" s="65"/>
      <c r="B164" s="66"/>
      <c r="C164" s="66"/>
      <c r="D164" s="34"/>
      <c r="E164" s="35"/>
      <c r="F164" s="67"/>
      <c r="G164" s="68"/>
      <c r="H164" s="68"/>
      <c r="I164" s="36"/>
    </row>
    <row r="165" spans="1:9" ht="9.75">
      <c r="A165" s="65"/>
      <c r="B165" s="66"/>
      <c r="C165" s="66"/>
      <c r="D165" s="34"/>
      <c r="E165" s="48" t="s">
        <v>111</v>
      </c>
      <c r="F165" s="78" t="s">
        <v>112</v>
      </c>
      <c r="G165" s="79">
        <v>135000</v>
      </c>
      <c r="H165" s="79">
        <v>114340.78</v>
      </c>
      <c r="I165" s="54">
        <v>8000</v>
      </c>
    </row>
    <row r="166" spans="1:9" ht="9.75">
      <c r="A166" s="65"/>
      <c r="B166" s="66"/>
      <c r="C166" s="66"/>
      <c r="D166" s="34"/>
      <c r="E166" s="35"/>
      <c r="F166" s="67"/>
      <c r="G166" s="68"/>
      <c r="H166" s="68"/>
      <c r="I166" s="36"/>
    </row>
    <row r="167" spans="1:9" ht="9.75">
      <c r="A167" s="65"/>
      <c r="B167" s="66"/>
      <c r="C167" s="66"/>
      <c r="D167" s="34">
        <v>22609</v>
      </c>
      <c r="E167" s="35"/>
      <c r="F167" s="75" t="s">
        <v>113</v>
      </c>
      <c r="G167" s="68"/>
      <c r="H167" s="68"/>
      <c r="I167" s="51">
        <f>SUM(I169:I172)</f>
        <v>112001</v>
      </c>
    </row>
    <row r="168" spans="1:9" ht="9.75">
      <c r="A168" s="65"/>
      <c r="B168" s="66"/>
      <c r="C168" s="66"/>
      <c r="D168" s="34"/>
      <c r="E168" s="35"/>
      <c r="F168" s="67"/>
      <c r="G168" s="68"/>
      <c r="H168" s="68"/>
      <c r="I168" s="36"/>
    </row>
    <row r="169" spans="1:9" ht="9.75">
      <c r="A169" s="65"/>
      <c r="B169" s="66"/>
      <c r="C169" s="66"/>
      <c r="D169" s="34"/>
      <c r="E169" s="48" t="s">
        <v>114</v>
      </c>
      <c r="F169" s="78" t="s">
        <v>115</v>
      </c>
      <c r="G169" s="79"/>
      <c r="H169" s="79"/>
      <c r="I169" s="54">
        <v>7000</v>
      </c>
    </row>
    <row r="170" spans="1:9" ht="9.75">
      <c r="A170" s="65"/>
      <c r="B170" s="66"/>
      <c r="C170" s="66"/>
      <c r="D170" s="34"/>
      <c r="E170" s="48" t="s">
        <v>116</v>
      </c>
      <c r="F170" s="78" t="s">
        <v>117</v>
      </c>
      <c r="G170" s="79"/>
      <c r="H170" s="79"/>
      <c r="I170" s="54">
        <v>15000</v>
      </c>
    </row>
    <row r="171" spans="1:9" ht="9.75">
      <c r="A171" s="65"/>
      <c r="B171" s="66"/>
      <c r="C171" s="66"/>
      <c r="D171" s="34"/>
      <c r="E171" s="48" t="s">
        <v>118</v>
      </c>
      <c r="F171" s="78" t="s">
        <v>119</v>
      </c>
      <c r="G171" s="79"/>
      <c r="H171" s="79"/>
      <c r="I171" s="54">
        <v>1</v>
      </c>
    </row>
    <row r="172" spans="1:9" ht="9.75">
      <c r="A172" s="65"/>
      <c r="B172" s="66"/>
      <c r="C172" s="66"/>
      <c r="D172" s="34"/>
      <c r="E172" s="48" t="s">
        <v>120</v>
      </c>
      <c r="F172" s="78" t="s">
        <v>121</v>
      </c>
      <c r="G172" s="79"/>
      <c r="H172" s="79"/>
      <c r="I172" s="54">
        <v>90000</v>
      </c>
    </row>
    <row r="173" spans="1:9" ht="9.75">
      <c r="A173" s="65"/>
      <c r="B173" s="66"/>
      <c r="C173" s="66"/>
      <c r="D173" s="34"/>
      <c r="E173" s="35"/>
      <c r="F173" s="67"/>
      <c r="G173" s="68"/>
      <c r="H173" s="68"/>
      <c r="I173" s="36"/>
    </row>
    <row r="174" spans="1:9" ht="9.75">
      <c r="A174" s="65"/>
      <c r="B174" s="66"/>
      <c r="C174" s="66"/>
      <c r="D174" s="34">
        <v>22699</v>
      </c>
      <c r="E174" s="35"/>
      <c r="F174" s="75" t="s">
        <v>122</v>
      </c>
      <c r="G174" s="68"/>
      <c r="H174" s="68"/>
      <c r="I174" s="51">
        <f>SUM(I176:I177)</f>
        <v>6000</v>
      </c>
    </row>
    <row r="175" spans="1:9" ht="9.75">
      <c r="A175" s="65"/>
      <c r="B175" s="66"/>
      <c r="C175" s="66"/>
      <c r="D175" s="34"/>
      <c r="E175" s="35"/>
      <c r="F175" s="67"/>
      <c r="G175" s="68"/>
      <c r="H175" s="68"/>
      <c r="I175" s="36"/>
    </row>
    <row r="176" spans="1:9" ht="9.75">
      <c r="A176" s="65"/>
      <c r="B176" s="66"/>
      <c r="C176" s="66"/>
      <c r="D176" s="34"/>
      <c r="E176" s="48" t="s">
        <v>123</v>
      </c>
      <c r="F176" s="78" t="s">
        <v>124</v>
      </c>
      <c r="G176" s="79"/>
      <c r="H176" s="79"/>
      <c r="I176" s="82">
        <v>1000</v>
      </c>
    </row>
    <row r="177" spans="1:9" ht="9.75">
      <c r="A177" s="65"/>
      <c r="B177" s="66"/>
      <c r="C177" s="66"/>
      <c r="D177" s="34"/>
      <c r="E177" s="83" t="s">
        <v>125</v>
      </c>
      <c r="F177" s="84" t="s">
        <v>126</v>
      </c>
      <c r="G177" s="85"/>
      <c r="H177" s="85"/>
      <c r="I177" s="82">
        <v>5000</v>
      </c>
    </row>
    <row r="178" spans="1:9" ht="9.75">
      <c r="A178" s="65"/>
      <c r="B178" s="66"/>
      <c r="C178" s="66"/>
      <c r="D178" s="34"/>
      <c r="E178" s="35"/>
      <c r="F178" s="67"/>
      <c r="G178" s="68"/>
      <c r="H178" s="68"/>
      <c r="I178" s="36"/>
    </row>
    <row r="179" spans="1:9" ht="9.75">
      <c r="A179" s="65"/>
      <c r="B179" s="66"/>
      <c r="C179" s="66"/>
      <c r="D179" s="34"/>
      <c r="E179" s="35"/>
      <c r="F179" s="67"/>
      <c r="G179" s="68"/>
      <c r="H179" s="68"/>
      <c r="I179" s="36"/>
    </row>
    <row r="180" spans="1:9" ht="9.75">
      <c r="A180" s="65"/>
      <c r="B180" s="66"/>
      <c r="C180" s="66">
        <v>227</v>
      </c>
      <c r="D180" s="34"/>
      <c r="E180" s="35"/>
      <c r="F180" s="76" t="s">
        <v>127</v>
      </c>
      <c r="G180" s="68"/>
      <c r="H180" s="68"/>
      <c r="I180" s="77">
        <f>I182+I186</f>
        <v>21001</v>
      </c>
    </row>
    <row r="181" spans="1:9" ht="9.75">
      <c r="A181" s="65"/>
      <c r="B181" s="66"/>
      <c r="C181" s="66"/>
      <c r="D181" s="34"/>
      <c r="E181" s="35"/>
      <c r="F181" s="67"/>
      <c r="G181" s="68"/>
      <c r="H181" s="68"/>
      <c r="I181" s="36"/>
    </row>
    <row r="182" spans="1:9" ht="9.75">
      <c r="A182" s="65"/>
      <c r="B182" s="66"/>
      <c r="C182" s="66"/>
      <c r="D182" s="34">
        <v>22708</v>
      </c>
      <c r="E182" s="35"/>
      <c r="F182" s="75" t="s">
        <v>128</v>
      </c>
      <c r="G182" s="68"/>
      <c r="H182" s="68"/>
      <c r="I182" s="51">
        <f>SUM(I184)</f>
        <v>1000</v>
      </c>
    </row>
    <row r="183" spans="1:9" ht="9.75">
      <c r="A183" s="65"/>
      <c r="B183" s="66"/>
      <c r="C183" s="66"/>
      <c r="D183" s="34"/>
      <c r="E183" s="35"/>
      <c r="F183" s="67"/>
      <c r="G183" s="68"/>
      <c r="H183" s="68"/>
      <c r="I183" s="36"/>
    </row>
    <row r="184" spans="1:9" ht="9.75">
      <c r="A184" s="65"/>
      <c r="B184" s="66"/>
      <c r="C184" s="66"/>
      <c r="D184" s="34"/>
      <c r="E184" s="48" t="s">
        <v>129</v>
      </c>
      <c r="F184" s="78" t="s">
        <v>130</v>
      </c>
      <c r="G184" s="79"/>
      <c r="H184" s="79"/>
      <c r="I184" s="54">
        <v>1000</v>
      </c>
    </row>
    <row r="185" spans="1:9" ht="9.75">
      <c r="A185" s="65"/>
      <c r="B185" s="66"/>
      <c r="C185" s="66"/>
      <c r="D185" s="34"/>
      <c r="E185" s="35"/>
      <c r="F185" s="67"/>
      <c r="G185" s="68"/>
      <c r="H185" s="68"/>
      <c r="I185" s="36"/>
    </row>
    <row r="186" spans="1:9" ht="9.75">
      <c r="A186" s="65"/>
      <c r="B186" s="66"/>
      <c r="C186" s="66"/>
      <c r="D186" s="34">
        <v>22799</v>
      </c>
      <c r="E186" s="35"/>
      <c r="F186" s="75" t="s">
        <v>131</v>
      </c>
      <c r="G186" s="68"/>
      <c r="H186" s="68"/>
      <c r="I186" s="51">
        <f>SUM(I188:I190)</f>
        <v>20001</v>
      </c>
    </row>
    <row r="187" spans="1:9" ht="9.75">
      <c r="A187" s="65"/>
      <c r="B187" s="66"/>
      <c r="C187" s="66"/>
      <c r="D187" s="34"/>
      <c r="E187" s="35"/>
      <c r="F187" s="67"/>
      <c r="G187" s="68"/>
      <c r="H187" s="68"/>
      <c r="I187" s="36"/>
    </row>
    <row r="188" spans="1:9" ht="9.75">
      <c r="A188" s="65"/>
      <c r="B188" s="66"/>
      <c r="C188" s="66"/>
      <c r="D188" s="34"/>
      <c r="E188" s="48" t="s">
        <v>132</v>
      </c>
      <c r="F188" s="78" t="s">
        <v>133</v>
      </c>
      <c r="G188" s="79"/>
      <c r="H188" s="79"/>
      <c r="I188" s="54">
        <v>5000</v>
      </c>
    </row>
    <row r="189" spans="1:9" ht="9.75">
      <c r="A189" s="65"/>
      <c r="B189" s="66"/>
      <c r="C189" s="66"/>
      <c r="D189" s="34"/>
      <c r="E189" s="86" t="s">
        <v>134</v>
      </c>
      <c r="F189" s="87" t="s">
        <v>135</v>
      </c>
      <c r="G189" s="85"/>
      <c r="H189" s="85"/>
      <c r="I189" s="82">
        <v>15000</v>
      </c>
    </row>
    <row r="190" spans="1:9" ht="9.75">
      <c r="A190" s="65"/>
      <c r="B190" s="66"/>
      <c r="C190" s="66"/>
      <c r="D190" s="34"/>
      <c r="E190" s="48" t="s">
        <v>136</v>
      </c>
      <c r="F190" s="78" t="s">
        <v>137</v>
      </c>
      <c r="G190" s="68"/>
      <c r="H190" s="68"/>
      <c r="I190" s="88">
        <v>1</v>
      </c>
    </row>
    <row r="191" spans="1:9" ht="9.75">
      <c r="A191" s="65"/>
      <c r="B191" s="66"/>
      <c r="C191" s="66"/>
      <c r="D191" s="34"/>
      <c r="E191" s="35"/>
      <c r="F191" s="67"/>
      <c r="G191" s="68"/>
      <c r="H191" s="68"/>
      <c r="I191" s="36"/>
    </row>
    <row r="192" spans="1:9" ht="10.5">
      <c r="A192" s="65"/>
      <c r="B192" s="66"/>
      <c r="C192" s="66"/>
      <c r="D192" s="34"/>
      <c r="E192" s="35"/>
      <c r="F192" s="67"/>
      <c r="G192" s="68"/>
      <c r="H192" s="68"/>
      <c r="I192" s="36"/>
    </row>
    <row r="193" spans="1:9" ht="12">
      <c r="A193" s="65"/>
      <c r="B193" s="66">
        <v>23</v>
      </c>
      <c r="C193" s="66"/>
      <c r="D193" s="34"/>
      <c r="E193" s="35"/>
      <c r="F193" s="89" t="s">
        <v>138</v>
      </c>
      <c r="G193" s="90"/>
      <c r="H193" s="90"/>
      <c r="I193" s="74">
        <f>I195+I201</f>
        <v>41500</v>
      </c>
    </row>
    <row r="194" spans="1:9" ht="9.75">
      <c r="A194" s="65"/>
      <c r="B194" s="66"/>
      <c r="C194" s="66"/>
      <c r="D194" s="34"/>
      <c r="E194" s="35"/>
      <c r="F194" s="75"/>
      <c r="G194" s="68"/>
      <c r="H194" s="68"/>
      <c r="I194" s="36"/>
    </row>
    <row r="195" spans="1:9" ht="9.75">
      <c r="A195" s="65"/>
      <c r="B195" s="66"/>
      <c r="C195" s="66">
        <v>230</v>
      </c>
      <c r="D195" s="34"/>
      <c r="E195" s="35"/>
      <c r="F195" s="76" t="s">
        <v>139</v>
      </c>
      <c r="G195" s="68"/>
      <c r="H195" s="68"/>
      <c r="I195" s="77">
        <f>SUM(I197:I198)</f>
        <v>39000</v>
      </c>
    </row>
    <row r="196" spans="1:9" ht="9.75">
      <c r="A196" s="65"/>
      <c r="B196" s="66"/>
      <c r="C196" s="66"/>
      <c r="D196" s="34"/>
      <c r="E196" s="35"/>
      <c r="F196" s="67"/>
      <c r="G196" s="68"/>
      <c r="H196" s="68"/>
      <c r="I196" s="36"/>
    </row>
    <row r="197" spans="1:9" ht="9.75">
      <c r="A197" s="65"/>
      <c r="B197" s="66"/>
      <c r="C197" s="66"/>
      <c r="D197" s="34"/>
      <c r="E197" s="48" t="s">
        <v>140</v>
      </c>
      <c r="F197" s="78" t="s">
        <v>141</v>
      </c>
      <c r="G197" s="79">
        <v>25000</v>
      </c>
      <c r="H197" s="79">
        <v>9545.99</v>
      </c>
      <c r="I197" s="54">
        <v>38000</v>
      </c>
    </row>
    <row r="198" spans="1:9" ht="9.75">
      <c r="A198" s="65"/>
      <c r="B198" s="66"/>
      <c r="C198" s="66"/>
      <c r="D198" s="34"/>
      <c r="E198" s="48" t="s">
        <v>142</v>
      </c>
      <c r="F198" s="78" t="s">
        <v>143</v>
      </c>
      <c r="G198" s="79">
        <v>8500</v>
      </c>
      <c r="H198" s="79">
        <v>160.53</v>
      </c>
      <c r="I198" s="54">
        <v>1000</v>
      </c>
    </row>
    <row r="199" spans="1:9" ht="9.75">
      <c r="A199" s="65"/>
      <c r="B199" s="66"/>
      <c r="C199" s="66"/>
      <c r="D199" s="34"/>
      <c r="E199" s="35"/>
      <c r="F199" s="67"/>
      <c r="G199" s="68"/>
      <c r="H199" s="68"/>
      <c r="I199" s="36"/>
    </row>
    <row r="200" spans="1:9" ht="9.75">
      <c r="A200" s="65"/>
      <c r="B200" s="66"/>
      <c r="C200" s="66"/>
      <c r="D200" s="34"/>
      <c r="E200" s="35"/>
      <c r="F200" s="67"/>
      <c r="G200" s="68"/>
      <c r="H200" s="68"/>
      <c r="I200" s="36"/>
    </row>
    <row r="201" spans="1:9" ht="9.75">
      <c r="A201" s="65"/>
      <c r="B201" s="66"/>
      <c r="C201" s="66">
        <v>231</v>
      </c>
      <c r="D201" s="34"/>
      <c r="E201" s="35"/>
      <c r="F201" s="76" t="s">
        <v>144</v>
      </c>
      <c r="G201" s="68"/>
      <c r="H201" s="68"/>
      <c r="I201" s="46">
        <f>SUM(I203:I204)</f>
        <v>2500</v>
      </c>
    </row>
    <row r="202" spans="1:9" ht="9.75">
      <c r="A202" s="65"/>
      <c r="B202" s="66"/>
      <c r="C202" s="66"/>
      <c r="D202" s="34"/>
      <c r="E202" s="35"/>
      <c r="F202" s="67"/>
      <c r="G202" s="68"/>
      <c r="H202" s="68"/>
      <c r="I202" s="36"/>
    </row>
    <row r="203" spans="1:9" ht="9.75">
      <c r="A203" s="65"/>
      <c r="B203" s="66"/>
      <c r="C203" s="66"/>
      <c r="D203" s="34"/>
      <c r="E203" s="48" t="s">
        <v>145</v>
      </c>
      <c r="F203" s="78" t="s">
        <v>146</v>
      </c>
      <c r="G203" s="79"/>
      <c r="H203" s="79"/>
      <c r="I203" s="54">
        <v>2000</v>
      </c>
    </row>
    <row r="204" spans="1:9" ht="9.75">
      <c r="A204" s="65"/>
      <c r="B204" s="66"/>
      <c r="C204" s="66"/>
      <c r="D204" s="34"/>
      <c r="E204" s="48" t="s">
        <v>147</v>
      </c>
      <c r="F204" s="78" t="s">
        <v>148</v>
      </c>
      <c r="G204" s="79"/>
      <c r="H204" s="79"/>
      <c r="I204" s="54">
        <v>500</v>
      </c>
    </row>
    <row r="205" spans="1:9" ht="10.5">
      <c r="A205" s="55"/>
      <c r="B205" s="56"/>
      <c r="C205" s="56"/>
      <c r="D205" s="57"/>
      <c r="E205" s="58"/>
      <c r="F205" s="59"/>
      <c r="G205" s="60"/>
      <c r="H205" s="60"/>
      <c r="I205" s="61"/>
    </row>
    <row r="206" spans="5:9" ht="9.75">
      <c r="E206" s="35"/>
      <c r="F206" s="67"/>
      <c r="G206" s="68"/>
      <c r="H206" s="68"/>
      <c r="I206" s="16"/>
    </row>
    <row r="207" spans="5:9" ht="9.75">
      <c r="E207" s="35"/>
      <c r="F207" s="67"/>
      <c r="G207" s="68"/>
      <c r="H207" s="68"/>
      <c r="I207" s="16"/>
    </row>
    <row r="208" spans="5:9" ht="9.75">
      <c r="E208" s="35"/>
      <c r="F208" s="67"/>
      <c r="G208" s="68"/>
      <c r="H208" s="68"/>
      <c r="I208" s="16"/>
    </row>
    <row r="209" spans="5:9" ht="10.5">
      <c r="E209" s="35"/>
      <c r="F209" s="67"/>
      <c r="G209" s="68"/>
      <c r="H209" s="68"/>
      <c r="I209" s="16"/>
    </row>
    <row r="210" spans="1:9" ht="13.5">
      <c r="A210" s="17">
        <v>3</v>
      </c>
      <c r="B210" s="18"/>
      <c r="C210" s="18"/>
      <c r="D210" s="19"/>
      <c r="E210" s="20"/>
      <c r="F210" s="21" t="s">
        <v>149</v>
      </c>
      <c r="G210" s="64"/>
      <c r="H210" s="64"/>
      <c r="I210" s="23">
        <f>I213</f>
        <v>1000</v>
      </c>
    </row>
    <row r="211" spans="1:9" ht="9.75">
      <c r="A211" s="65"/>
      <c r="B211" s="66"/>
      <c r="C211" s="66"/>
      <c r="D211" s="34"/>
      <c r="E211" s="35"/>
      <c r="F211" s="67"/>
      <c r="G211" s="68"/>
      <c r="H211" s="68"/>
      <c r="I211" s="36"/>
    </row>
    <row r="212" spans="1:9" ht="10.5">
      <c r="A212" s="65"/>
      <c r="B212" s="66"/>
      <c r="C212" s="66"/>
      <c r="D212" s="34"/>
      <c r="E212" s="35"/>
      <c r="F212" s="67"/>
      <c r="G212" s="68"/>
      <c r="H212" s="68"/>
      <c r="I212" s="36"/>
    </row>
    <row r="213" spans="1:9" ht="12">
      <c r="A213" s="65"/>
      <c r="B213" s="70">
        <v>35</v>
      </c>
      <c r="C213" s="71"/>
      <c r="D213" s="39"/>
      <c r="E213" s="40"/>
      <c r="F213" s="91" t="s">
        <v>150</v>
      </c>
      <c r="G213" s="92"/>
      <c r="H213" s="92"/>
      <c r="I213" s="74">
        <f>I215</f>
        <v>1000</v>
      </c>
    </row>
    <row r="214" spans="1:9" ht="9.75">
      <c r="A214" s="65"/>
      <c r="B214" s="66"/>
      <c r="C214" s="66"/>
      <c r="D214" s="34"/>
      <c r="E214" s="35"/>
      <c r="F214" s="75"/>
      <c r="G214" s="68"/>
      <c r="H214" s="68"/>
      <c r="I214" s="36"/>
    </row>
    <row r="215" spans="1:9" ht="9.75">
      <c r="A215" s="65"/>
      <c r="B215" s="66"/>
      <c r="C215" s="66">
        <v>359</v>
      </c>
      <c r="D215" s="34"/>
      <c r="E215" s="35"/>
      <c r="F215" s="76" t="s">
        <v>151</v>
      </c>
      <c r="G215" s="68"/>
      <c r="H215" s="68"/>
      <c r="I215" s="77">
        <f>I217</f>
        <v>1000</v>
      </c>
    </row>
    <row r="216" spans="1:9" ht="9.75">
      <c r="A216" s="65"/>
      <c r="B216" s="66"/>
      <c r="C216" s="66"/>
      <c r="D216" s="34"/>
      <c r="E216" s="35"/>
      <c r="F216" s="67"/>
      <c r="G216" s="68"/>
      <c r="H216" s="68"/>
      <c r="I216" s="36"/>
    </row>
    <row r="217" spans="1:9" ht="9.75">
      <c r="A217" s="65"/>
      <c r="B217" s="66"/>
      <c r="C217" s="66"/>
      <c r="D217" s="34"/>
      <c r="E217" s="48" t="s">
        <v>152</v>
      </c>
      <c r="F217" s="78" t="s">
        <v>153</v>
      </c>
      <c r="G217" s="79">
        <v>5600</v>
      </c>
      <c r="H217" s="79">
        <v>1462.04</v>
      </c>
      <c r="I217" s="54">
        <v>1000</v>
      </c>
    </row>
    <row r="218" spans="1:9" ht="10.5">
      <c r="A218" s="55"/>
      <c r="B218" s="56"/>
      <c r="C218" s="56"/>
      <c r="D218" s="57"/>
      <c r="E218" s="58"/>
      <c r="F218" s="59"/>
      <c r="G218" s="60"/>
      <c r="H218" s="60"/>
      <c r="I218" s="61"/>
    </row>
    <row r="219" ht="9.75">
      <c r="F219" s="62"/>
    </row>
    <row r="220" ht="9.75">
      <c r="F220" s="62"/>
    </row>
    <row r="221" ht="9.75">
      <c r="F221" s="62"/>
    </row>
    <row r="222" ht="10.5">
      <c r="F222" s="62"/>
    </row>
    <row r="223" spans="1:9" ht="13.5">
      <c r="A223" s="17">
        <v>4</v>
      </c>
      <c r="B223" s="18"/>
      <c r="C223" s="18"/>
      <c r="D223" s="19"/>
      <c r="E223" s="20"/>
      <c r="F223" s="21" t="s">
        <v>154</v>
      </c>
      <c r="G223" s="64"/>
      <c r="H223" s="64"/>
      <c r="I223" s="23">
        <f>I226+I240</f>
        <v>31420</v>
      </c>
    </row>
    <row r="224" spans="1:9" ht="9.75">
      <c r="A224" s="65"/>
      <c r="B224" s="66"/>
      <c r="C224" s="66"/>
      <c r="D224" s="34"/>
      <c r="E224" s="35"/>
      <c r="F224" s="67"/>
      <c r="G224" s="68"/>
      <c r="H224" s="68"/>
      <c r="I224" s="36"/>
    </row>
    <row r="225" spans="1:9" ht="10.5">
      <c r="A225" s="65"/>
      <c r="B225" s="66"/>
      <c r="C225" s="66"/>
      <c r="D225" s="34"/>
      <c r="E225" s="35"/>
      <c r="F225" s="67"/>
      <c r="G225" s="68"/>
      <c r="H225" s="68"/>
      <c r="I225" s="36"/>
    </row>
    <row r="226" spans="1:9" ht="12">
      <c r="A226" s="65"/>
      <c r="B226" s="70">
        <v>46</v>
      </c>
      <c r="C226" s="71"/>
      <c r="D226" s="39"/>
      <c r="E226" s="40"/>
      <c r="F226" s="72" t="s">
        <v>155</v>
      </c>
      <c r="G226" s="73"/>
      <c r="H226" s="73"/>
      <c r="I226" s="74">
        <f>I228+I235</f>
        <v>26420</v>
      </c>
    </row>
    <row r="227" spans="1:9" ht="9.75">
      <c r="A227" s="65"/>
      <c r="B227" s="66"/>
      <c r="C227" s="66"/>
      <c r="D227" s="34"/>
      <c r="E227" s="35"/>
      <c r="F227" s="67"/>
      <c r="G227" s="68"/>
      <c r="H227" s="68"/>
      <c r="I227" s="36"/>
    </row>
    <row r="228" spans="1:9" ht="9.75">
      <c r="A228" s="65"/>
      <c r="B228" s="66"/>
      <c r="C228" s="66">
        <v>461</v>
      </c>
      <c r="D228" s="34"/>
      <c r="E228" s="35"/>
      <c r="F228" s="76" t="s">
        <v>156</v>
      </c>
      <c r="G228" s="68"/>
      <c r="H228" s="68"/>
      <c r="I228" s="77">
        <f>SUM(I230:I233)</f>
        <v>24820</v>
      </c>
    </row>
    <row r="229" spans="1:9" ht="9.75">
      <c r="A229" s="65"/>
      <c r="B229" s="66"/>
      <c r="C229" s="66"/>
      <c r="D229" s="34"/>
      <c r="E229" s="35"/>
      <c r="F229" s="67"/>
      <c r="G229" s="68"/>
      <c r="H229" s="68"/>
      <c r="I229" s="36"/>
    </row>
    <row r="230" spans="1:9" ht="9.75">
      <c r="A230" s="65"/>
      <c r="B230" s="66"/>
      <c r="C230" s="66"/>
      <c r="D230" s="34"/>
      <c r="E230" s="48" t="s">
        <v>157</v>
      </c>
      <c r="F230" s="78" t="s">
        <v>158</v>
      </c>
      <c r="G230" s="79"/>
      <c r="H230" s="79"/>
      <c r="I230" s="54">
        <v>3820</v>
      </c>
    </row>
    <row r="231" spans="1:9" ht="9.75">
      <c r="A231" s="65"/>
      <c r="B231" s="66"/>
      <c r="C231" s="66"/>
      <c r="D231" s="34"/>
      <c r="E231" s="48" t="s">
        <v>159</v>
      </c>
      <c r="F231" s="78" t="s">
        <v>160</v>
      </c>
      <c r="G231" s="79"/>
      <c r="H231" s="79"/>
      <c r="I231" s="54">
        <v>18000</v>
      </c>
    </row>
    <row r="232" spans="1:9" ht="9.75">
      <c r="A232" s="65"/>
      <c r="B232" s="66"/>
      <c r="C232" s="66"/>
      <c r="D232" s="34"/>
      <c r="E232" s="48" t="s">
        <v>161</v>
      </c>
      <c r="F232" s="78" t="s">
        <v>162</v>
      </c>
      <c r="G232" s="79"/>
      <c r="H232" s="79"/>
      <c r="I232" s="54">
        <v>2500</v>
      </c>
    </row>
    <row r="233" spans="1:9" ht="9.75">
      <c r="A233" s="65"/>
      <c r="B233" s="66"/>
      <c r="C233" s="66"/>
      <c r="D233" s="34"/>
      <c r="E233" s="48" t="s">
        <v>163</v>
      </c>
      <c r="F233" s="78" t="s">
        <v>164</v>
      </c>
      <c r="G233" s="79">
        <v>7500</v>
      </c>
      <c r="H233" s="79">
        <v>931.82</v>
      </c>
      <c r="I233" s="54">
        <v>500</v>
      </c>
    </row>
    <row r="234" spans="1:9" ht="9.75">
      <c r="A234" s="65"/>
      <c r="B234" s="66"/>
      <c r="C234" s="66"/>
      <c r="D234" s="34"/>
      <c r="E234" s="35"/>
      <c r="F234" s="67"/>
      <c r="G234" s="68"/>
      <c r="H234" s="68"/>
      <c r="I234" s="36"/>
    </row>
    <row r="235" spans="1:9" ht="9.75">
      <c r="A235" s="65"/>
      <c r="B235" s="66"/>
      <c r="C235" s="66">
        <v>467</v>
      </c>
      <c r="D235" s="34"/>
      <c r="E235" s="35"/>
      <c r="F235" s="76" t="s">
        <v>165</v>
      </c>
      <c r="G235" s="68"/>
      <c r="H235" s="68"/>
      <c r="I235" s="77">
        <f>SUM(I237)</f>
        <v>1600</v>
      </c>
    </row>
    <row r="236" spans="1:9" ht="9.75">
      <c r="A236" s="65"/>
      <c r="B236" s="66"/>
      <c r="C236" s="66"/>
      <c r="D236" s="34"/>
      <c r="E236" s="35"/>
      <c r="F236" s="67"/>
      <c r="G236" s="68"/>
      <c r="H236" s="68"/>
      <c r="I236" s="36"/>
    </row>
    <row r="237" spans="1:9" ht="9.75">
      <c r="A237" s="65"/>
      <c r="B237" s="66"/>
      <c r="C237" s="66"/>
      <c r="D237" s="34"/>
      <c r="E237" s="48" t="s">
        <v>166</v>
      </c>
      <c r="F237" s="78" t="s">
        <v>167</v>
      </c>
      <c r="G237" s="79">
        <v>39000</v>
      </c>
      <c r="H237" s="79">
        <v>74067.67</v>
      </c>
      <c r="I237" s="54">
        <v>1600</v>
      </c>
    </row>
    <row r="238" spans="1:9" ht="9.75">
      <c r="A238" s="65"/>
      <c r="B238" s="66"/>
      <c r="C238" s="66"/>
      <c r="D238" s="34"/>
      <c r="E238" s="35"/>
      <c r="F238" s="67"/>
      <c r="G238" s="68"/>
      <c r="H238" s="68"/>
      <c r="I238" s="36"/>
    </row>
    <row r="239" spans="1:9" ht="10.5">
      <c r="A239" s="65"/>
      <c r="B239" s="66"/>
      <c r="C239" s="66"/>
      <c r="D239" s="34"/>
      <c r="E239" s="35"/>
      <c r="F239" s="67"/>
      <c r="G239" s="68"/>
      <c r="H239" s="68"/>
      <c r="I239" s="36"/>
    </row>
    <row r="240" spans="1:9" ht="12">
      <c r="A240" s="65"/>
      <c r="B240" s="70">
        <v>48</v>
      </c>
      <c r="C240" s="71"/>
      <c r="D240" s="39"/>
      <c r="E240" s="40"/>
      <c r="F240" s="72" t="s">
        <v>168</v>
      </c>
      <c r="G240" s="73"/>
      <c r="H240" s="73"/>
      <c r="I240" s="74">
        <f>I242+I246</f>
        <v>5000</v>
      </c>
    </row>
    <row r="241" spans="1:9" ht="9.75">
      <c r="A241" s="65"/>
      <c r="B241" s="66"/>
      <c r="C241" s="66"/>
      <c r="D241" s="34"/>
      <c r="E241" s="35"/>
      <c r="F241" s="67"/>
      <c r="G241" s="68"/>
      <c r="H241" s="68"/>
      <c r="I241" s="36"/>
    </row>
    <row r="242" spans="1:9" ht="9.75">
      <c r="A242" s="65"/>
      <c r="B242" s="66"/>
      <c r="C242" s="66">
        <v>480</v>
      </c>
      <c r="D242" s="34"/>
      <c r="E242" s="35"/>
      <c r="F242" s="76" t="s">
        <v>169</v>
      </c>
      <c r="G242" s="68"/>
      <c r="H242" s="68"/>
      <c r="I242" s="77">
        <f>SUM(I244:I244)</f>
        <v>1000</v>
      </c>
    </row>
    <row r="243" spans="1:9" ht="9.75">
      <c r="A243" s="65"/>
      <c r="B243" s="66"/>
      <c r="C243" s="66"/>
      <c r="D243" s="34"/>
      <c r="E243" s="35"/>
      <c r="F243" s="67"/>
      <c r="G243" s="68"/>
      <c r="H243" s="68"/>
      <c r="I243" s="36"/>
    </row>
    <row r="244" spans="1:9" ht="9.75">
      <c r="A244" s="65"/>
      <c r="B244" s="66"/>
      <c r="C244" s="66"/>
      <c r="D244" s="34"/>
      <c r="E244" s="48" t="s">
        <v>170</v>
      </c>
      <c r="F244" s="78" t="s">
        <v>171</v>
      </c>
      <c r="G244" s="79">
        <v>80000</v>
      </c>
      <c r="H244" s="93">
        <v>991.49</v>
      </c>
      <c r="I244" s="54">
        <v>1000</v>
      </c>
    </row>
    <row r="245" spans="1:9" ht="9.75">
      <c r="A245" s="65"/>
      <c r="B245" s="66"/>
      <c r="C245" s="66"/>
      <c r="D245" s="34"/>
      <c r="E245" s="35"/>
      <c r="F245" s="67"/>
      <c r="G245" s="68"/>
      <c r="H245" s="68"/>
      <c r="I245" s="36"/>
    </row>
    <row r="246" spans="1:9" ht="9.75">
      <c r="A246" s="65"/>
      <c r="B246" s="66"/>
      <c r="C246" s="66">
        <v>489</v>
      </c>
      <c r="D246" s="34"/>
      <c r="E246" s="35"/>
      <c r="F246" s="76" t="s">
        <v>172</v>
      </c>
      <c r="G246" s="68"/>
      <c r="H246" s="68"/>
      <c r="I246" s="77">
        <f>SUM(I248:I248)</f>
        <v>4000</v>
      </c>
    </row>
    <row r="247" spans="1:9" ht="9.75">
      <c r="A247" s="65"/>
      <c r="B247" s="66"/>
      <c r="C247" s="66"/>
      <c r="D247" s="34"/>
      <c r="E247" s="35"/>
      <c r="F247" s="67"/>
      <c r="G247" s="68"/>
      <c r="H247" s="68"/>
      <c r="I247" s="36"/>
    </row>
    <row r="248" spans="1:9" ht="9.75">
      <c r="A248" s="65"/>
      <c r="B248" s="66"/>
      <c r="C248" s="66"/>
      <c r="D248" s="34"/>
      <c r="E248" s="48" t="s">
        <v>173</v>
      </c>
      <c r="F248" s="78" t="s">
        <v>174</v>
      </c>
      <c r="G248" s="79"/>
      <c r="H248" s="79"/>
      <c r="I248" s="54">
        <v>4000</v>
      </c>
    </row>
    <row r="249" spans="1:9" ht="10.5">
      <c r="A249" s="55"/>
      <c r="B249" s="56"/>
      <c r="C249" s="56"/>
      <c r="D249" s="57"/>
      <c r="E249" s="58"/>
      <c r="F249" s="59"/>
      <c r="G249" s="60"/>
      <c r="H249" s="60"/>
      <c r="I249" s="61"/>
    </row>
    <row r="250" ht="9.75">
      <c r="F250" s="62"/>
    </row>
    <row r="251" ht="9.75">
      <c r="F251" s="62"/>
    </row>
    <row r="252" ht="9.75">
      <c r="F252" s="62"/>
    </row>
    <row r="253" ht="10.5">
      <c r="F253" s="62"/>
    </row>
    <row r="254" spans="1:9" ht="13.5">
      <c r="A254" s="17">
        <v>6</v>
      </c>
      <c r="B254" s="18"/>
      <c r="C254" s="18"/>
      <c r="D254" s="19"/>
      <c r="E254" s="20"/>
      <c r="F254" s="21" t="s">
        <v>175</v>
      </c>
      <c r="G254" s="64"/>
      <c r="H254" s="64"/>
      <c r="I254" s="23">
        <f>I257+I267+I278</f>
        <v>241200</v>
      </c>
    </row>
    <row r="255" spans="1:9" ht="9.75">
      <c r="A255" s="65"/>
      <c r="B255" s="66"/>
      <c r="C255" s="66"/>
      <c r="D255" s="34"/>
      <c r="E255" s="35"/>
      <c r="F255" s="67"/>
      <c r="G255" s="68"/>
      <c r="H255" s="68"/>
      <c r="I255" s="36"/>
    </row>
    <row r="256" spans="1:9" ht="10.5">
      <c r="A256" s="65"/>
      <c r="B256" s="66"/>
      <c r="C256" s="66"/>
      <c r="D256" s="34"/>
      <c r="E256" s="35"/>
      <c r="F256" s="67"/>
      <c r="G256" s="68"/>
      <c r="H256" s="68"/>
      <c r="I256" s="36"/>
    </row>
    <row r="257" spans="1:10" ht="12">
      <c r="A257" s="65"/>
      <c r="B257" s="70">
        <v>60</v>
      </c>
      <c r="C257" s="71"/>
      <c r="D257" s="39"/>
      <c r="E257" s="40"/>
      <c r="F257" s="72" t="s">
        <v>176</v>
      </c>
      <c r="G257" s="92"/>
      <c r="H257" s="92"/>
      <c r="I257" s="74">
        <f>I259</f>
        <v>230200</v>
      </c>
      <c r="J257" s="5"/>
    </row>
    <row r="258" spans="1:9" ht="9.75">
      <c r="A258" s="65"/>
      <c r="B258" s="66"/>
      <c r="C258" s="66"/>
      <c r="D258" s="34"/>
      <c r="E258" s="35"/>
      <c r="F258" s="67"/>
      <c r="G258" s="68"/>
      <c r="H258" s="68"/>
      <c r="I258" s="36"/>
    </row>
    <row r="259" spans="1:9" ht="9.75">
      <c r="A259" s="65"/>
      <c r="B259" s="66"/>
      <c r="C259" s="66">
        <v>609</v>
      </c>
      <c r="D259" s="34"/>
      <c r="E259" s="35"/>
      <c r="F259" s="76" t="s">
        <v>177</v>
      </c>
      <c r="G259" s="68"/>
      <c r="H259" s="68"/>
      <c r="I259" s="77">
        <f>SUM(I261:I264)</f>
        <v>230200</v>
      </c>
    </row>
    <row r="260" spans="1:9" ht="9.75">
      <c r="A260" s="65"/>
      <c r="B260" s="66"/>
      <c r="C260" s="66"/>
      <c r="D260" s="34"/>
      <c r="E260" s="35"/>
      <c r="F260" s="67"/>
      <c r="G260" s="68"/>
      <c r="H260" s="68"/>
      <c r="I260" s="36"/>
    </row>
    <row r="261" spans="1:9" ht="9.75">
      <c r="A261" s="65"/>
      <c r="B261" s="66"/>
      <c r="C261" s="66"/>
      <c r="D261" s="34"/>
      <c r="E261" s="48" t="s">
        <v>178</v>
      </c>
      <c r="F261" s="78" t="s">
        <v>179</v>
      </c>
      <c r="G261" s="79"/>
      <c r="H261" s="79"/>
      <c r="I261" s="54">
        <v>90200</v>
      </c>
    </row>
    <row r="262" spans="1:9" ht="9.75">
      <c r="A262" s="65"/>
      <c r="B262" s="66"/>
      <c r="C262" s="66"/>
      <c r="D262" s="34"/>
      <c r="E262" s="48" t="s">
        <v>180</v>
      </c>
      <c r="F262" s="78" t="s">
        <v>181</v>
      </c>
      <c r="G262" s="79"/>
      <c r="H262" s="79"/>
      <c r="I262" s="54">
        <v>100000</v>
      </c>
    </row>
    <row r="263" spans="1:9" ht="9.75">
      <c r="A263" s="65"/>
      <c r="B263" s="66"/>
      <c r="C263" s="66"/>
      <c r="D263" s="34"/>
      <c r="E263" s="48" t="s">
        <v>182</v>
      </c>
      <c r="F263" s="78" t="s">
        <v>183</v>
      </c>
      <c r="G263" s="79"/>
      <c r="H263" s="79"/>
      <c r="I263" s="54">
        <v>30000</v>
      </c>
    </row>
    <row r="264" spans="1:9" ht="9.75">
      <c r="A264" s="65"/>
      <c r="B264" s="66"/>
      <c r="C264" s="66"/>
      <c r="D264" s="34"/>
      <c r="E264" s="48" t="s">
        <v>184</v>
      </c>
      <c r="F264" s="78" t="s">
        <v>185</v>
      </c>
      <c r="G264" s="68"/>
      <c r="H264" s="68"/>
      <c r="I264" s="94">
        <v>10000</v>
      </c>
    </row>
    <row r="265" spans="1:9" ht="9.75">
      <c r="A265" s="65"/>
      <c r="B265" s="66"/>
      <c r="C265" s="66"/>
      <c r="D265" s="34"/>
      <c r="E265" s="35"/>
      <c r="F265" s="67"/>
      <c r="G265" s="68"/>
      <c r="H265" s="68"/>
      <c r="I265" s="36"/>
    </row>
    <row r="266" spans="1:9" ht="10.5">
      <c r="A266" s="65"/>
      <c r="B266" s="66"/>
      <c r="C266" s="66"/>
      <c r="D266" s="34"/>
      <c r="E266" s="35"/>
      <c r="F266" s="67"/>
      <c r="G266" s="68"/>
      <c r="H266" s="68"/>
      <c r="I266" s="36"/>
    </row>
    <row r="267" spans="1:9" ht="12">
      <c r="A267" s="65"/>
      <c r="B267" s="70">
        <v>62</v>
      </c>
      <c r="C267" s="71"/>
      <c r="D267" s="39"/>
      <c r="E267" s="40"/>
      <c r="F267" s="72" t="s">
        <v>186</v>
      </c>
      <c r="G267" s="92"/>
      <c r="H267" s="92"/>
      <c r="I267" s="74">
        <f>I269+I273</f>
        <v>6000</v>
      </c>
    </row>
    <row r="268" spans="1:9" ht="9.75">
      <c r="A268" s="65"/>
      <c r="B268" s="66"/>
      <c r="C268" s="66"/>
      <c r="D268" s="34"/>
      <c r="E268" s="35"/>
      <c r="F268" s="67"/>
      <c r="G268" s="68"/>
      <c r="H268" s="68"/>
      <c r="I268" s="36"/>
    </row>
    <row r="269" spans="1:9" ht="9.75">
      <c r="A269" s="65"/>
      <c r="B269" s="66"/>
      <c r="C269" s="66">
        <v>625</v>
      </c>
      <c r="D269" s="34"/>
      <c r="E269" s="35"/>
      <c r="F269" s="76" t="s">
        <v>187</v>
      </c>
      <c r="G269" s="68"/>
      <c r="H269" s="68"/>
      <c r="I269" s="77">
        <f>SUM(I271:I271)</f>
        <v>5000</v>
      </c>
    </row>
    <row r="270" spans="1:9" ht="9.75">
      <c r="A270" s="65"/>
      <c r="B270" s="66"/>
      <c r="C270" s="66"/>
      <c r="D270" s="34"/>
      <c r="E270" s="35"/>
      <c r="F270" s="67"/>
      <c r="G270" s="68"/>
      <c r="H270" s="68"/>
      <c r="I270" s="36"/>
    </row>
    <row r="271" spans="1:9" ht="9.75">
      <c r="A271" s="65"/>
      <c r="B271" s="66"/>
      <c r="C271" s="66"/>
      <c r="D271" s="34"/>
      <c r="E271" s="48" t="s">
        <v>188</v>
      </c>
      <c r="F271" s="78" t="s">
        <v>189</v>
      </c>
      <c r="G271" s="79"/>
      <c r="H271" s="79"/>
      <c r="I271" s="54">
        <v>5000</v>
      </c>
    </row>
    <row r="272" spans="1:9" ht="9.75">
      <c r="A272" s="65"/>
      <c r="B272" s="66"/>
      <c r="C272" s="66"/>
      <c r="D272" s="34"/>
      <c r="E272" s="35"/>
      <c r="F272" s="67"/>
      <c r="G272" s="68"/>
      <c r="H272" s="68"/>
      <c r="I272" s="36"/>
    </row>
    <row r="273" spans="1:9" ht="9.75">
      <c r="A273" s="65"/>
      <c r="B273" s="66"/>
      <c r="C273" s="66">
        <v>626</v>
      </c>
      <c r="D273" s="34"/>
      <c r="E273" s="35"/>
      <c r="F273" s="76" t="s">
        <v>190</v>
      </c>
      <c r="G273" s="68"/>
      <c r="H273" s="68"/>
      <c r="I273" s="77">
        <f>SUM(I275)</f>
        <v>1000</v>
      </c>
    </row>
    <row r="274" spans="1:9" ht="9.75">
      <c r="A274" s="65"/>
      <c r="B274" s="66"/>
      <c r="C274" s="66"/>
      <c r="D274" s="34"/>
      <c r="E274" s="35"/>
      <c r="F274" s="67"/>
      <c r="G274" s="68"/>
      <c r="H274" s="68"/>
      <c r="I274" s="36"/>
    </row>
    <row r="275" spans="1:9" ht="9.75">
      <c r="A275" s="65"/>
      <c r="B275" s="66"/>
      <c r="C275" s="66"/>
      <c r="D275" s="34"/>
      <c r="E275" s="48" t="s">
        <v>191</v>
      </c>
      <c r="F275" s="78" t="s">
        <v>192</v>
      </c>
      <c r="G275" s="79"/>
      <c r="H275" s="79"/>
      <c r="I275" s="54">
        <v>1000</v>
      </c>
    </row>
    <row r="276" spans="1:9" ht="9.75">
      <c r="A276" s="65"/>
      <c r="B276" s="66"/>
      <c r="C276" s="66"/>
      <c r="D276" s="34"/>
      <c r="E276" s="35"/>
      <c r="F276" s="67"/>
      <c r="G276" s="68"/>
      <c r="H276" s="68"/>
      <c r="I276" s="36"/>
    </row>
    <row r="277" spans="1:9" ht="10.5">
      <c r="A277" s="65"/>
      <c r="B277" s="66"/>
      <c r="C277" s="66"/>
      <c r="D277" s="34"/>
      <c r="E277" s="35"/>
      <c r="F277" s="67"/>
      <c r="G277" s="68"/>
      <c r="H277" s="68"/>
      <c r="I277" s="36"/>
    </row>
    <row r="278" spans="1:9" ht="12">
      <c r="A278" s="65"/>
      <c r="B278" s="70">
        <v>63</v>
      </c>
      <c r="C278" s="71"/>
      <c r="D278" s="39"/>
      <c r="E278" s="40"/>
      <c r="F278" s="72" t="s">
        <v>193</v>
      </c>
      <c r="G278" s="92"/>
      <c r="H278" s="92"/>
      <c r="I278" s="74">
        <f>I280+I287</f>
        <v>5000</v>
      </c>
    </row>
    <row r="279" spans="1:9" ht="9.75">
      <c r="A279" s="65"/>
      <c r="B279" s="66"/>
      <c r="C279" s="66"/>
      <c r="D279" s="34"/>
      <c r="E279" s="35"/>
      <c r="F279" s="67"/>
      <c r="G279" s="68"/>
      <c r="H279" s="68"/>
      <c r="I279" s="36"/>
    </row>
    <row r="280" spans="1:9" ht="9.75">
      <c r="A280" s="65"/>
      <c r="B280" s="66"/>
      <c r="C280" s="66">
        <v>633</v>
      </c>
      <c r="D280" s="34"/>
      <c r="E280" s="35"/>
      <c r="F280" s="76" t="s">
        <v>194</v>
      </c>
      <c r="G280" s="68"/>
      <c r="H280" s="68"/>
      <c r="I280" s="77">
        <f>SUM(I282:I282)</f>
        <v>5000</v>
      </c>
    </row>
    <row r="281" spans="1:9" ht="9.75">
      <c r="A281" s="65"/>
      <c r="B281" s="66"/>
      <c r="C281" s="66"/>
      <c r="D281" s="34"/>
      <c r="E281" s="35"/>
      <c r="F281" s="67"/>
      <c r="G281" s="68"/>
      <c r="H281" s="68"/>
      <c r="I281" s="36"/>
    </row>
    <row r="282" spans="1:9" ht="9.75">
      <c r="A282" s="65"/>
      <c r="B282" s="66"/>
      <c r="C282" s="66"/>
      <c r="D282" s="34"/>
      <c r="E282" s="48" t="s">
        <v>195</v>
      </c>
      <c r="F282" s="78" t="s">
        <v>196</v>
      </c>
      <c r="G282" s="79"/>
      <c r="H282" s="79"/>
      <c r="I282" s="54">
        <v>5000</v>
      </c>
    </row>
    <row r="283" spans="1:9" ht="10.5">
      <c r="A283" s="55"/>
      <c r="B283" s="56"/>
      <c r="C283" s="56"/>
      <c r="D283" s="57"/>
      <c r="E283" s="58"/>
      <c r="F283" s="59"/>
      <c r="G283" s="60"/>
      <c r="H283" s="60"/>
      <c r="I283" s="61"/>
    </row>
    <row r="284" spans="5:9" ht="9.75">
      <c r="E284" s="35"/>
      <c r="F284" s="67"/>
      <c r="G284" s="68"/>
      <c r="H284" s="68"/>
      <c r="I284" s="16"/>
    </row>
    <row r="285" spans="5:9" ht="9.75">
      <c r="E285" s="35"/>
      <c r="F285" s="67"/>
      <c r="G285" s="68"/>
      <c r="H285" s="68"/>
      <c r="I285" s="16"/>
    </row>
    <row r="286" ht="9.75">
      <c r="F286" s="62"/>
    </row>
    <row r="287" ht="10.5">
      <c r="F287" s="62"/>
    </row>
    <row r="288" spans="1:9" ht="13.5">
      <c r="A288" s="17">
        <v>7</v>
      </c>
      <c r="B288" s="18"/>
      <c r="C288" s="18"/>
      <c r="D288" s="19"/>
      <c r="E288" s="20"/>
      <c r="F288" s="21" t="s">
        <v>197</v>
      </c>
      <c r="G288" s="64"/>
      <c r="H288" s="64"/>
      <c r="I288" s="23">
        <f>I291</f>
        <v>22216</v>
      </c>
    </row>
    <row r="289" spans="1:9" ht="9.75">
      <c r="A289" s="65"/>
      <c r="B289" s="66"/>
      <c r="C289" s="66"/>
      <c r="D289" s="34"/>
      <c r="E289" s="35"/>
      <c r="F289" s="67"/>
      <c r="G289" s="68"/>
      <c r="H289" s="68"/>
      <c r="I289" s="36"/>
    </row>
    <row r="290" spans="1:9" ht="10.5">
      <c r="A290" s="65"/>
      <c r="B290" s="66"/>
      <c r="C290" s="66"/>
      <c r="D290" s="34"/>
      <c r="E290" s="35"/>
      <c r="F290" s="67"/>
      <c r="G290" s="68"/>
      <c r="H290" s="68"/>
      <c r="I290" s="36"/>
    </row>
    <row r="291" spans="1:9" ht="12">
      <c r="A291" s="65"/>
      <c r="B291" s="66">
        <v>76</v>
      </c>
      <c r="C291" s="66"/>
      <c r="D291" s="34"/>
      <c r="E291" s="35"/>
      <c r="F291" s="89" t="s">
        <v>155</v>
      </c>
      <c r="G291" s="90"/>
      <c r="H291" s="90"/>
      <c r="I291" s="74">
        <f>I293+I299</f>
        <v>22216</v>
      </c>
    </row>
    <row r="292" spans="1:9" ht="9.75">
      <c r="A292" s="65"/>
      <c r="B292" s="66"/>
      <c r="C292" s="66"/>
      <c r="D292" s="34"/>
      <c r="E292" s="35"/>
      <c r="F292" s="67"/>
      <c r="G292" s="68"/>
      <c r="H292" s="68"/>
      <c r="I292" s="36"/>
    </row>
    <row r="293" spans="1:9" ht="9.75">
      <c r="A293" s="65"/>
      <c r="B293" s="66"/>
      <c r="C293" s="66">
        <v>761</v>
      </c>
      <c r="D293" s="34"/>
      <c r="E293" s="35"/>
      <c r="F293" s="76" t="s">
        <v>198</v>
      </c>
      <c r="G293" s="68"/>
      <c r="H293" s="68"/>
      <c r="I293" s="77">
        <f>SUM(I295:I296)</f>
        <v>17216</v>
      </c>
    </row>
    <row r="294" spans="1:9" ht="9.75">
      <c r="A294" s="65"/>
      <c r="B294" s="66"/>
      <c r="C294" s="66"/>
      <c r="D294" s="34"/>
      <c r="E294" s="35"/>
      <c r="F294" s="67"/>
      <c r="G294" s="68"/>
      <c r="H294" s="68"/>
      <c r="I294" s="36"/>
    </row>
    <row r="295" spans="1:9" ht="9.75">
      <c r="A295" s="65"/>
      <c r="B295" s="66"/>
      <c r="C295" s="66"/>
      <c r="D295" s="34"/>
      <c r="E295" s="95" t="s">
        <v>199</v>
      </c>
      <c r="F295" s="96" t="s">
        <v>200</v>
      </c>
      <c r="G295" s="97">
        <v>522580</v>
      </c>
      <c r="H295" s="97">
        <v>0</v>
      </c>
      <c r="I295" s="98">
        <v>10000</v>
      </c>
    </row>
    <row r="296" spans="1:9" ht="9.75">
      <c r="A296" s="65"/>
      <c r="B296" s="66"/>
      <c r="C296" s="66"/>
      <c r="D296" s="34"/>
      <c r="E296" s="48" t="s">
        <v>201</v>
      </c>
      <c r="F296" s="78" t="s">
        <v>202</v>
      </c>
      <c r="G296" s="79"/>
      <c r="H296" s="79"/>
      <c r="I296" s="54">
        <v>7216</v>
      </c>
    </row>
    <row r="297" spans="1:9" ht="9.75">
      <c r="A297" s="65"/>
      <c r="B297" s="66"/>
      <c r="C297" s="66"/>
      <c r="D297" s="34"/>
      <c r="E297" s="35"/>
      <c r="F297" s="67"/>
      <c r="G297" s="68"/>
      <c r="H297" s="68"/>
      <c r="I297" s="36"/>
    </row>
    <row r="298" spans="1:9" ht="9.75">
      <c r="A298" s="65"/>
      <c r="B298" s="66"/>
      <c r="C298" s="66"/>
      <c r="D298" s="34"/>
      <c r="E298" s="35"/>
      <c r="F298" s="67"/>
      <c r="G298" s="68"/>
      <c r="H298" s="68"/>
      <c r="I298" s="36"/>
    </row>
    <row r="299" spans="1:9" ht="9.75">
      <c r="A299" s="65"/>
      <c r="B299" s="66"/>
      <c r="C299" s="66">
        <v>780</v>
      </c>
      <c r="D299" s="34"/>
      <c r="E299" s="35"/>
      <c r="F299" s="76" t="s">
        <v>203</v>
      </c>
      <c r="G299" s="68"/>
      <c r="H299" s="68"/>
      <c r="I299" s="77">
        <f>SUM(I301:I302)</f>
        <v>5000</v>
      </c>
    </row>
    <row r="300" spans="1:9" ht="9.75">
      <c r="A300" s="65"/>
      <c r="B300" s="66"/>
      <c r="C300" s="66"/>
      <c r="D300" s="34"/>
      <c r="E300" s="35"/>
      <c r="F300" s="67"/>
      <c r="G300" s="68"/>
      <c r="H300" s="68"/>
      <c r="I300" s="36"/>
    </row>
    <row r="301" spans="1:9" ht="9.75">
      <c r="A301" s="65"/>
      <c r="B301" s="66"/>
      <c r="C301" s="66"/>
      <c r="D301" s="34"/>
      <c r="E301" s="48" t="s">
        <v>204</v>
      </c>
      <c r="F301" s="78" t="s">
        <v>205</v>
      </c>
      <c r="G301" s="79">
        <v>522580</v>
      </c>
      <c r="H301" s="79">
        <v>0</v>
      </c>
      <c r="I301" s="54">
        <v>2500</v>
      </c>
    </row>
    <row r="302" spans="1:9" ht="9.75">
      <c r="A302" s="65"/>
      <c r="B302" s="66"/>
      <c r="C302" s="66"/>
      <c r="D302" s="34"/>
      <c r="E302" s="48" t="s">
        <v>206</v>
      </c>
      <c r="F302" s="78" t="s">
        <v>207</v>
      </c>
      <c r="G302" s="79"/>
      <c r="H302" s="79"/>
      <c r="I302" s="54">
        <v>2500</v>
      </c>
    </row>
    <row r="303" spans="1:9" ht="10.5">
      <c r="A303" s="55"/>
      <c r="B303" s="56"/>
      <c r="C303" s="56"/>
      <c r="D303" s="57"/>
      <c r="E303" s="58"/>
      <c r="F303" s="59"/>
      <c r="G303" s="60"/>
      <c r="H303" s="60"/>
      <c r="I303" s="61"/>
    </row>
    <row r="304" spans="5:9" ht="9.75">
      <c r="E304" s="35"/>
      <c r="F304" s="67"/>
      <c r="G304" s="68"/>
      <c r="H304" s="68"/>
      <c r="I304" s="16"/>
    </row>
    <row r="305" spans="5:9" ht="9.75">
      <c r="E305" s="35"/>
      <c r="F305" s="67"/>
      <c r="G305" s="68"/>
      <c r="H305" s="68"/>
      <c r="I305" s="16"/>
    </row>
    <row r="306" spans="5:9" ht="9.75">
      <c r="E306" s="35"/>
      <c r="F306" s="67"/>
      <c r="G306" s="68"/>
      <c r="H306" s="68"/>
      <c r="I306" s="16"/>
    </row>
    <row r="307" ht="9.75">
      <c r="F307" s="62"/>
    </row>
    <row r="308" spans="2:9" s="99" customFormat="1" ht="15">
      <c r="B308" s="2"/>
      <c r="C308" s="2"/>
      <c r="D308" s="3"/>
      <c r="E308" s="4"/>
      <c r="F308" s="100" t="s">
        <v>208</v>
      </c>
      <c r="G308" s="101">
        <v>15257708.51</v>
      </c>
      <c r="H308" s="101">
        <v>8280356.66</v>
      </c>
      <c r="I308" s="102">
        <f>SUM(I288,I254,I223,I210,I58,I3)</f>
        <v>1053228.02</v>
      </c>
    </row>
  </sheetData>
  <sheetProtection selectLockedCells="1" selectUnlockedCells="1"/>
  <printOptions/>
  <pageMargins left="0.31527777777777777" right="0.2361111111111111" top="0.9444444444444444" bottom="0.9840277777777777" header="0.19652777777777777" footer="0"/>
  <pageSetup fitToHeight="5" fitToWidth="1" horizontalDpi="300" verticalDpi="300" orientation="portrait" paperSize="9"/>
  <headerFooter alignWithMargins="0">
    <oddHeader>&amp;LAyuntamiento de Las Tres Villas&amp;C&amp;"Courier New,Negrita"&amp;16PRESUPUESTO 2020
GASTOS&amp;R&amp;D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zoomScale="130" zoomScaleNormal="130" workbookViewId="0" topLeftCell="A96">
      <selection activeCell="E103" sqref="E103"/>
    </sheetView>
  </sheetViews>
  <sheetFormatPr defaultColWidth="10.28125" defaultRowHeight="12.75"/>
  <cols>
    <col min="1" max="1" width="4.421875" style="103" customWidth="1"/>
    <col min="2" max="2" width="4.00390625" style="104" customWidth="1"/>
    <col min="3" max="3" width="5.57421875" style="104" customWidth="1"/>
    <col min="4" max="4" width="5.421875" style="104" customWidth="1"/>
    <col min="5" max="5" width="75.28125" style="99" customWidth="1"/>
    <col min="6" max="7" width="11.421875" style="105" hidden="1" customWidth="1"/>
    <col min="8" max="8" width="14.57421875" style="106" customWidth="1"/>
    <col min="9" max="9" width="11.421875" style="105" customWidth="1"/>
    <col min="10" max="16384" width="11.421875" style="99" customWidth="1"/>
  </cols>
  <sheetData>
    <row r="1" spans="1:8" ht="9.75">
      <c r="A1" s="107" t="s">
        <v>0</v>
      </c>
      <c r="B1" s="108" t="s">
        <v>1</v>
      </c>
      <c r="C1" s="108" t="s">
        <v>2</v>
      </c>
      <c r="D1" s="108"/>
      <c r="E1" s="109" t="s">
        <v>5</v>
      </c>
      <c r="F1" s="110" t="s">
        <v>209</v>
      </c>
      <c r="G1" s="111" t="s">
        <v>210</v>
      </c>
      <c r="H1" s="112" t="s">
        <v>8</v>
      </c>
    </row>
    <row r="2" spans="2:8" ht="10.5">
      <c r="B2" s="113"/>
      <c r="C2" s="113"/>
      <c r="D2" s="113"/>
      <c r="E2" s="114"/>
      <c r="F2" s="115"/>
      <c r="G2" s="115"/>
      <c r="H2" s="115"/>
    </row>
    <row r="3" spans="1:9" s="121" customFormat="1" ht="13.5">
      <c r="A3" s="116">
        <v>1</v>
      </c>
      <c r="B3" s="117"/>
      <c r="C3" s="117"/>
      <c r="D3" s="117"/>
      <c r="E3" s="21" t="s">
        <v>211</v>
      </c>
      <c r="F3" s="118"/>
      <c r="G3" s="118"/>
      <c r="H3" s="119">
        <f>H6+H29</f>
        <v>451963.33</v>
      </c>
      <c r="I3" s="120"/>
    </row>
    <row r="4" spans="1:9" s="125" customFormat="1" ht="9.75">
      <c r="A4" s="122"/>
      <c r="B4" s="113"/>
      <c r="C4" s="113"/>
      <c r="D4" s="113"/>
      <c r="E4" s="114"/>
      <c r="F4" s="115"/>
      <c r="G4" s="115"/>
      <c r="H4" s="123"/>
      <c r="I4" s="124"/>
    </row>
    <row r="5" spans="1:9" s="125" customFormat="1" ht="10.5">
      <c r="A5" s="122"/>
      <c r="B5" s="113"/>
      <c r="C5" s="113"/>
      <c r="D5" s="113"/>
      <c r="E5" s="114"/>
      <c r="F5" s="115"/>
      <c r="G5" s="115"/>
      <c r="H5" s="123"/>
      <c r="I5" s="124"/>
    </row>
    <row r="6" spans="1:9" s="125" customFormat="1" ht="10.5">
      <c r="A6" s="122"/>
      <c r="B6" s="126">
        <v>11</v>
      </c>
      <c r="C6" s="127"/>
      <c r="D6" s="127"/>
      <c r="E6" s="128" t="s">
        <v>212</v>
      </c>
      <c r="F6" s="129"/>
      <c r="G6" s="129"/>
      <c r="H6" s="130">
        <f>H8+H12+H16+H20+H24</f>
        <v>376634.15</v>
      </c>
      <c r="I6" s="124"/>
    </row>
    <row r="7" spans="1:9" s="125" customFormat="1" ht="9.75">
      <c r="A7" s="24"/>
      <c r="B7" s="113"/>
      <c r="C7" s="113"/>
      <c r="D7" s="113"/>
      <c r="E7" s="114"/>
      <c r="F7" s="115"/>
      <c r="G7" s="115"/>
      <c r="H7" s="123"/>
      <c r="I7" s="124"/>
    </row>
    <row r="8" spans="1:9" s="125" customFormat="1" ht="9.75">
      <c r="A8" s="24"/>
      <c r="B8" s="113"/>
      <c r="C8" s="113">
        <v>112</v>
      </c>
      <c r="D8" s="113"/>
      <c r="E8" s="76" t="s">
        <v>213</v>
      </c>
      <c r="F8" s="115"/>
      <c r="G8" s="115"/>
      <c r="H8" s="46">
        <f>H10</f>
        <v>1634.15</v>
      </c>
      <c r="I8" s="124"/>
    </row>
    <row r="9" spans="1:9" s="125" customFormat="1" ht="9.75">
      <c r="A9" s="24"/>
      <c r="B9" s="113"/>
      <c r="C9" s="113"/>
      <c r="D9" s="113"/>
      <c r="E9" s="75"/>
      <c r="F9" s="115"/>
      <c r="G9" s="115"/>
      <c r="H9" s="36"/>
      <c r="I9" s="124"/>
    </row>
    <row r="10" spans="1:8" ht="9.75">
      <c r="A10" s="131"/>
      <c r="B10" s="132"/>
      <c r="C10" s="132"/>
      <c r="D10" s="133" t="s">
        <v>214</v>
      </c>
      <c r="E10" s="78" t="s">
        <v>213</v>
      </c>
      <c r="F10" s="134">
        <v>2458.36</v>
      </c>
      <c r="G10" s="134">
        <v>1519.64</v>
      </c>
      <c r="H10" s="135">
        <v>1634.15</v>
      </c>
    </row>
    <row r="11" spans="1:8" ht="9.75">
      <c r="A11" s="131"/>
      <c r="B11" s="132"/>
      <c r="C11" s="132"/>
      <c r="D11" s="132"/>
      <c r="E11" s="67"/>
      <c r="F11" s="136"/>
      <c r="G11" s="136"/>
      <c r="H11" s="137"/>
    </row>
    <row r="12" spans="1:8" ht="9.75">
      <c r="A12" s="131"/>
      <c r="B12" s="132"/>
      <c r="C12" s="132">
        <v>113</v>
      </c>
      <c r="D12" s="132"/>
      <c r="E12" s="76" t="s">
        <v>215</v>
      </c>
      <c r="F12" s="136"/>
      <c r="G12" s="136"/>
      <c r="H12" s="138">
        <f>H14</f>
        <v>145000</v>
      </c>
    </row>
    <row r="13" spans="1:8" ht="9.75">
      <c r="A13" s="131"/>
      <c r="B13" s="132"/>
      <c r="C13" s="132"/>
      <c r="D13" s="132"/>
      <c r="E13" s="75"/>
      <c r="F13" s="136"/>
      <c r="G13" s="136"/>
      <c r="H13" s="137"/>
    </row>
    <row r="14" spans="1:8" ht="9.75">
      <c r="A14" s="131"/>
      <c r="B14" s="132"/>
      <c r="C14" s="132"/>
      <c r="D14" s="133" t="s">
        <v>216</v>
      </c>
      <c r="E14" s="78" t="s">
        <v>215</v>
      </c>
      <c r="F14" s="134">
        <v>4412003.25</v>
      </c>
      <c r="G14" s="134">
        <v>3523572.04</v>
      </c>
      <c r="H14" s="135">
        <v>145000</v>
      </c>
    </row>
    <row r="15" spans="1:8" ht="9.75">
      <c r="A15" s="131"/>
      <c r="B15" s="132"/>
      <c r="C15" s="132"/>
      <c r="D15" s="132"/>
      <c r="E15" s="67"/>
      <c r="F15" s="136"/>
      <c r="G15" s="136"/>
      <c r="H15" s="137"/>
    </row>
    <row r="16" spans="1:8" ht="9.75">
      <c r="A16" s="131"/>
      <c r="B16" s="132"/>
      <c r="C16" s="132">
        <v>114</v>
      </c>
      <c r="D16" s="132"/>
      <c r="E16" s="76" t="s">
        <v>217</v>
      </c>
      <c r="F16" s="136"/>
      <c r="G16" s="136"/>
      <c r="H16" s="138">
        <f>SUM(H18)</f>
        <v>190000</v>
      </c>
    </row>
    <row r="17" spans="1:8" ht="9.75">
      <c r="A17" s="131"/>
      <c r="B17" s="132"/>
      <c r="C17" s="132"/>
      <c r="D17" s="132"/>
      <c r="E17" s="75"/>
      <c r="F17" s="136"/>
      <c r="G17" s="136"/>
      <c r="H17" s="137"/>
    </row>
    <row r="18" spans="1:8" ht="9.75">
      <c r="A18" s="131"/>
      <c r="B18" s="132"/>
      <c r="C18" s="132"/>
      <c r="D18" s="133">
        <v>11400</v>
      </c>
      <c r="E18" s="78" t="s">
        <v>217</v>
      </c>
      <c r="F18" s="134">
        <v>425125</v>
      </c>
      <c r="G18" s="134">
        <v>267031.15</v>
      </c>
      <c r="H18" s="135">
        <v>190000</v>
      </c>
    </row>
    <row r="19" spans="1:8" ht="9.75">
      <c r="A19" s="131"/>
      <c r="B19" s="132"/>
      <c r="C19" s="132"/>
      <c r="D19" s="132"/>
      <c r="E19" s="67"/>
      <c r="F19" s="136"/>
      <c r="G19" s="136"/>
      <c r="H19" s="137"/>
    </row>
    <row r="20" spans="1:8" ht="9.75">
      <c r="A20" s="131"/>
      <c r="B20" s="132"/>
      <c r="C20" s="132">
        <v>115</v>
      </c>
      <c r="D20" s="132"/>
      <c r="E20" s="76" t="s">
        <v>218</v>
      </c>
      <c r="F20" s="136"/>
      <c r="G20" s="136"/>
      <c r="H20" s="138">
        <f>H22</f>
        <v>30000</v>
      </c>
    </row>
    <row r="21" spans="1:8" ht="9.75">
      <c r="A21" s="131"/>
      <c r="B21" s="132"/>
      <c r="C21" s="132"/>
      <c r="D21" s="132"/>
      <c r="E21" s="75"/>
      <c r="F21" s="136"/>
      <c r="G21" s="136"/>
      <c r="H21" s="137"/>
    </row>
    <row r="22" spans="1:8" ht="9.75">
      <c r="A22" s="131"/>
      <c r="B22" s="132"/>
      <c r="C22" s="132"/>
      <c r="D22" s="133" t="s">
        <v>219</v>
      </c>
      <c r="E22" s="78" t="s">
        <v>218</v>
      </c>
      <c r="F22" s="134">
        <v>425125</v>
      </c>
      <c r="G22" s="134">
        <v>267031.15</v>
      </c>
      <c r="H22" s="135">
        <v>30000</v>
      </c>
    </row>
    <row r="23" spans="1:8" ht="9.75">
      <c r="A23" s="131"/>
      <c r="B23" s="132"/>
      <c r="C23" s="132"/>
      <c r="D23" s="132"/>
      <c r="E23" s="67"/>
      <c r="F23" s="136"/>
      <c r="G23" s="136"/>
      <c r="H23" s="137"/>
    </row>
    <row r="24" spans="1:8" ht="9.75">
      <c r="A24" s="131"/>
      <c r="B24" s="132"/>
      <c r="C24" s="132">
        <v>116</v>
      </c>
      <c r="D24" s="132"/>
      <c r="E24" s="76" t="s">
        <v>220</v>
      </c>
      <c r="F24" s="136"/>
      <c r="G24" s="136"/>
      <c r="H24" s="138">
        <f>H26</f>
        <v>10000</v>
      </c>
    </row>
    <row r="25" spans="1:8" ht="9.75">
      <c r="A25" s="131"/>
      <c r="B25" s="132"/>
      <c r="C25" s="132"/>
      <c r="D25" s="132"/>
      <c r="E25" s="75"/>
      <c r="F25" s="136"/>
      <c r="G25" s="136"/>
      <c r="H25" s="137"/>
    </row>
    <row r="26" spans="1:8" ht="9.75">
      <c r="A26" s="131"/>
      <c r="B26" s="132"/>
      <c r="C26" s="132"/>
      <c r="D26" s="133" t="s">
        <v>221</v>
      </c>
      <c r="E26" s="78" t="s">
        <v>222</v>
      </c>
      <c r="F26" s="134">
        <v>198365.23</v>
      </c>
      <c r="G26" s="134">
        <v>81615.45</v>
      </c>
      <c r="H26" s="135">
        <v>10000</v>
      </c>
    </row>
    <row r="27" spans="1:8" ht="9.75">
      <c r="A27" s="131"/>
      <c r="B27" s="132"/>
      <c r="C27" s="132"/>
      <c r="D27" s="132"/>
      <c r="E27" s="75"/>
      <c r="F27" s="136"/>
      <c r="G27" s="136"/>
      <c r="H27" s="137"/>
    </row>
    <row r="28" spans="1:8" ht="10.5">
      <c r="A28" s="131"/>
      <c r="B28" s="132"/>
      <c r="C28" s="132"/>
      <c r="D28" s="132"/>
      <c r="E28" s="75"/>
      <c r="F28" s="136"/>
      <c r="G28" s="136"/>
      <c r="H28" s="137"/>
    </row>
    <row r="29" spans="1:8" ht="10.5">
      <c r="A29" s="131"/>
      <c r="B29" s="139">
        <v>13</v>
      </c>
      <c r="C29" s="140"/>
      <c r="D29" s="140"/>
      <c r="E29" s="91" t="s">
        <v>223</v>
      </c>
      <c r="F29" s="141"/>
      <c r="G29" s="141"/>
      <c r="H29" s="142">
        <f>H31</f>
        <v>75329.18</v>
      </c>
    </row>
    <row r="30" spans="1:8" ht="9.75">
      <c r="A30" s="131"/>
      <c r="B30" s="132"/>
      <c r="C30" s="132"/>
      <c r="D30" s="132"/>
      <c r="E30" s="75"/>
      <c r="F30" s="136"/>
      <c r="G30" s="136"/>
      <c r="H30" s="137"/>
    </row>
    <row r="31" spans="1:8" ht="9.75">
      <c r="A31" s="131"/>
      <c r="B31" s="132"/>
      <c r="C31" s="132">
        <v>130</v>
      </c>
      <c r="D31" s="132"/>
      <c r="E31" s="76" t="s">
        <v>223</v>
      </c>
      <c r="F31" s="136"/>
      <c r="G31" s="136"/>
      <c r="H31" s="138">
        <f>H33</f>
        <v>75329.18</v>
      </c>
    </row>
    <row r="32" spans="1:8" ht="9.75">
      <c r="A32" s="131"/>
      <c r="B32" s="132"/>
      <c r="C32" s="132"/>
      <c r="D32" s="132"/>
      <c r="E32" s="75"/>
      <c r="F32" s="136"/>
      <c r="G32" s="136"/>
      <c r="H32" s="137"/>
    </row>
    <row r="33" spans="1:9" s="150" customFormat="1" ht="10.5">
      <c r="A33" s="143"/>
      <c r="B33" s="144"/>
      <c r="C33" s="145"/>
      <c r="D33" s="146" t="s">
        <v>224</v>
      </c>
      <c r="E33" s="147" t="s">
        <v>223</v>
      </c>
      <c r="F33" s="148">
        <v>1550000</v>
      </c>
      <c r="G33" s="148">
        <v>1426933.46</v>
      </c>
      <c r="H33" s="149">
        <v>75329.18</v>
      </c>
      <c r="I33" s="136"/>
    </row>
    <row r="34" spans="1:8" ht="9.75">
      <c r="A34" s="131"/>
      <c r="B34" s="132"/>
      <c r="C34" s="132"/>
      <c r="D34" s="132"/>
      <c r="E34" s="75"/>
      <c r="F34" s="136"/>
      <c r="G34" s="136"/>
      <c r="H34" s="137"/>
    </row>
    <row r="35" spans="1:8" ht="9.75">
      <c r="A35" s="131"/>
      <c r="B35" s="132"/>
      <c r="C35" s="132"/>
      <c r="D35" s="132"/>
      <c r="E35" s="75"/>
      <c r="F35" s="136"/>
      <c r="G35" s="136"/>
      <c r="H35" s="137"/>
    </row>
    <row r="36" spans="1:8" ht="9.75">
      <c r="A36" s="131"/>
      <c r="B36" s="132"/>
      <c r="C36" s="132"/>
      <c r="D36" s="132"/>
      <c r="E36" s="75"/>
      <c r="F36" s="136"/>
      <c r="G36" s="136"/>
      <c r="H36" s="137"/>
    </row>
    <row r="37" spans="1:8" ht="9.75">
      <c r="A37" s="131"/>
      <c r="B37" s="132"/>
      <c r="C37" s="132"/>
      <c r="D37" s="132"/>
      <c r="E37" s="75"/>
      <c r="F37" s="136"/>
      <c r="G37" s="136"/>
      <c r="H37" s="137"/>
    </row>
    <row r="38" spans="1:8" ht="10.5">
      <c r="A38" s="131"/>
      <c r="B38" s="132"/>
      <c r="C38" s="132"/>
      <c r="D38" s="132"/>
      <c r="E38" s="75"/>
      <c r="F38" s="136"/>
      <c r="G38" s="136"/>
      <c r="H38" s="137"/>
    </row>
    <row r="39" spans="1:9" s="156" customFormat="1" ht="13.5">
      <c r="A39" s="151">
        <v>2</v>
      </c>
      <c r="B39" s="152"/>
      <c r="C39" s="152"/>
      <c r="D39" s="152"/>
      <c r="E39" s="21" t="s">
        <v>225</v>
      </c>
      <c r="F39" s="153"/>
      <c r="G39" s="153"/>
      <c r="H39" s="154">
        <f>H42</f>
        <v>15000</v>
      </c>
      <c r="I39" s="155"/>
    </row>
    <row r="40" spans="1:8" ht="9.75">
      <c r="A40" s="131"/>
      <c r="B40" s="132"/>
      <c r="C40" s="132"/>
      <c r="D40" s="132"/>
      <c r="E40" s="75"/>
      <c r="F40" s="136"/>
      <c r="G40" s="136"/>
      <c r="H40" s="137"/>
    </row>
    <row r="41" spans="1:8" ht="10.5">
      <c r="A41" s="131"/>
      <c r="B41" s="132"/>
      <c r="C41" s="132"/>
      <c r="D41" s="132"/>
      <c r="E41" s="75"/>
      <c r="F41" s="136"/>
      <c r="G41" s="136"/>
      <c r="H41" s="137"/>
    </row>
    <row r="42" spans="1:8" ht="10.5">
      <c r="A42" s="131"/>
      <c r="B42" s="139">
        <v>29</v>
      </c>
      <c r="C42" s="140"/>
      <c r="D42" s="140"/>
      <c r="E42" s="91" t="s">
        <v>226</v>
      </c>
      <c r="F42" s="141"/>
      <c r="G42" s="141"/>
      <c r="H42" s="142">
        <f>H46</f>
        <v>15000</v>
      </c>
    </row>
    <row r="43" spans="1:8" ht="9.75">
      <c r="A43" s="131"/>
      <c r="B43" s="132"/>
      <c r="C43" s="132"/>
      <c r="D43" s="132"/>
      <c r="E43" s="75"/>
      <c r="F43" s="136"/>
      <c r="G43" s="136"/>
      <c r="H43" s="137"/>
    </row>
    <row r="44" spans="1:8" ht="9.75">
      <c r="A44" s="131"/>
      <c r="B44" s="132"/>
      <c r="C44" s="132">
        <v>290</v>
      </c>
      <c r="D44" s="132"/>
      <c r="E44" s="76" t="s">
        <v>227</v>
      </c>
      <c r="F44" s="136"/>
      <c r="G44" s="136"/>
      <c r="H44" s="138">
        <f>SUM(H46)</f>
        <v>15000</v>
      </c>
    </row>
    <row r="45" spans="1:8" ht="9.75">
      <c r="A45" s="131"/>
      <c r="B45" s="132"/>
      <c r="C45" s="132"/>
      <c r="D45" s="132"/>
      <c r="E45" s="75"/>
      <c r="F45" s="136"/>
      <c r="G45" s="136"/>
      <c r="H45" s="137"/>
    </row>
    <row r="46" spans="1:8" ht="10.5">
      <c r="A46" s="143"/>
      <c r="B46" s="157"/>
      <c r="C46" s="157"/>
      <c r="D46" s="146" t="s">
        <v>228</v>
      </c>
      <c r="E46" s="147" t="s">
        <v>227</v>
      </c>
      <c r="F46" s="148">
        <v>1215463.56</v>
      </c>
      <c r="G46" s="148">
        <v>2387.47</v>
      </c>
      <c r="H46" s="149">
        <v>15000</v>
      </c>
    </row>
    <row r="47" spans="1:8" ht="9.75">
      <c r="A47" s="131"/>
      <c r="B47" s="132"/>
      <c r="C47" s="132"/>
      <c r="D47" s="132"/>
      <c r="E47" s="67"/>
      <c r="F47" s="158"/>
      <c r="G47" s="159"/>
      <c r="H47" s="137"/>
    </row>
    <row r="48" spans="1:8" ht="9.75">
      <c r="A48" s="131"/>
      <c r="B48" s="132"/>
      <c r="C48" s="132"/>
      <c r="D48" s="132"/>
      <c r="E48" s="67"/>
      <c r="F48" s="136"/>
      <c r="G48" s="136"/>
      <c r="H48" s="137"/>
    </row>
    <row r="49" spans="1:8" ht="9.75">
      <c r="A49" s="131"/>
      <c r="B49" s="132"/>
      <c r="C49" s="132"/>
      <c r="D49" s="132"/>
      <c r="E49" s="75"/>
      <c r="F49" s="136"/>
      <c r="G49" s="136"/>
      <c r="H49" s="137"/>
    </row>
    <row r="50" spans="1:8" ht="10.5">
      <c r="A50" s="131"/>
      <c r="B50" s="132"/>
      <c r="C50" s="132"/>
      <c r="D50" s="132"/>
      <c r="E50" s="75"/>
      <c r="F50" s="136"/>
      <c r="G50" s="136"/>
      <c r="H50" s="137"/>
    </row>
    <row r="51" spans="1:9" s="156" customFormat="1" ht="13.5">
      <c r="A51" s="160">
        <v>3</v>
      </c>
      <c r="B51" s="152"/>
      <c r="C51" s="152"/>
      <c r="D51" s="152"/>
      <c r="E51" s="21" t="s">
        <v>229</v>
      </c>
      <c r="F51" s="153"/>
      <c r="G51" s="153"/>
      <c r="H51" s="154">
        <f>H54+H65+H76+H95</f>
        <v>98956.63</v>
      </c>
      <c r="I51" s="155"/>
    </row>
    <row r="52" spans="1:9" s="121" customFormat="1" ht="12.75">
      <c r="A52" s="161"/>
      <c r="B52" s="162"/>
      <c r="C52" s="162"/>
      <c r="D52" s="162"/>
      <c r="E52" s="163"/>
      <c r="F52" s="164"/>
      <c r="G52" s="164"/>
      <c r="H52" s="165"/>
      <c r="I52" s="120"/>
    </row>
    <row r="53" spans="1:8" ht="10.5">
      <c r="A53" s="131"/>
      <c r="B53" s="132"/>
      <c r="C53" s="132"/>
      <c r="D53" s="132"/>
      <c r="E53" s="166"/>
      <c r="F53" s="167"/>
      <c r="G53" s="167"/>
      <c r="H53" s="137"/>
    </row>
    <row r="54" spans="1:8" ht="10.5">
      <c r="A54" s="131"/>
      <c r="B54" s="139">
        <v>30</v>
      </c>
      <c r="C54" s="140"/>
      <c r="D54" s="140"/>
      <c r="E54" s="91" t="s">
        <v>230</v>
      </c>
      <c r="F54" s="141"/>
      <c r="G54" s="141"/>
      <c r="H54" s="142">
        <f>SUM(H56+H60)</f>
        <v>41805.63</v>
      </c>
    </row>
    <row r="55" spans="1:8" ht="9.75">
      <c r="A55" s="131"/>
      <c r="B55" s="132"/>
      <c r="C55" s="132"/>
      <c r="D55" s="132"/>
      <c r="E55" s="75"/>
      <c r="F55" s="136"/>
      <c r="G55" s="136"/>
      <c r="H55" s="137"/>
    </row>
    <row r="56" spans="1:8" ht="9.75">
      <c r="A56" s="131"/>
      <c r="B56" s="132"/>
      <c r="C56" s="132">
        <v>300</v>
      </c>
      <c r="D56" s="132"/>
      <c r="E56" s="76" t="s">
        <v>231</v>
      </c>
      <c r="F56" s="136"/>
      <c r="G56" s="136"/>
      <c r="H56" s="138">
        <f>SUM(H58)</f>
        <v>31446.57</v>
      </c>
    </row>
    <row r="57" spans="1:8" ht="9.75">
      <c r="A57" s="131"/>
      <c r="B57" s="132"/>
      <c r="C57" s="132"/>
      <c r="D57" s="132"/>
      <c r="E57" s="75"/>
      <c r="F57" s="136"/>
      <c r="G57" s="136"/>
      <c r="H57" s="137"/>
    </row>
    <row r="58" spans="1:8" ht="9.75">
      <c r="A58" s="131"/>
      <c r="B58" s="132"/>
      <c r="C58" s="132"/>
      <c r="D58" s="132">
        <v>30000</v>
      </c>
      <c r="E58" s="67" t="s">
        <v>231</v>
      </c>
      <c r="F58" s="136">
        <v>325125.96</v>
      </c>
      <c r="G58" s="136">
        <v>4528.6</v>
      </c>
      <c r="H58" s="168">
        <v>31446.57</v>
      </c>
    </row>
    <row r="59" spans="1:8" ht="9.75">
      <c r="A59" s="131"/>
      <c r="B59" s="132"/>
      <c r="C59" s="132"/>
      <c r="D59" s="132"/>
      <c r="E59" s="67"/>
      <c r="F59" s="136"/>
      <c r="G59" s="136"/>
      <c r="H59" s="137"/>
    </row>
    <row r="60" spans="1:8" ht="9.75">
      <c r="A60" s="131"/>
      <c r="B60" s="132"/>
      <c r="C60" s="132">
        <v>301</v>
      </c>
      <c r="D60" s="132"/>
      <c r="E60" s="76" t="s">
        <v>232</v>
      </c>
      <c r="F60" s="136"/>
      <c r="G60" s="136"/>
      <c r="H60" s="138">
        <f>SUM(H62)</f>
        <v>10359.06</v>
      </c>
    </row>
    <row r="61" spans="1:8" ht="9.75">
      <c r="A61" s="131"/>
      <c r="B61" s="132"/>
      <c r="C61" s="132"/>
      <c r="D61" s="132"/>
      <c r="E61" s="75"/>
      <c r="F61" s="136"/>
      <c r="G61" s="136"/>
      <c r="H61" s="137"/>
    </row>
    <row r="62" spans="1:10" ht="9.75">
      <c r="A62" s="131"/>
      <c r="B62" s="132"/>
      <c r="C62" s="132"/>
      <c r="D62" s="132">
        <v>30000</v>
      </c>
      <c r="E62" s="67" t="s">
        <v>232</v>
      </c>
      <c r="F62" s="136">
        <v>325125.96</v>
      </c>
      <c r="G62" s="136">
        <v>4528.6</v>
      </c>
      <c r="H62" s="168">
        <v>10359.06</v>
      </c>
      <c r="J62" s="105"/>
    </row>
    <row r="63" spans="1:8" ht="9.75">
      <c r="A63" s="131"/>
      <c r="B63" s="132"/>
      <c r="C63" s="132"/>
      <c r="D63" s="132"/>
      <c r="E63" s="67"/>
      <c r="F63" s="136"/>
      <c r="G63" s="136"/>
      <c r="H63" s="137"/>
    </row>
    <row r="64" spans="1:8" ht="10.5">
      <c r="A64" s="131"/>
      <c r="B64" s="132"/>
      <c r="C64" s="132"/>
      <c r="D64" s="132"/>
      <c r="E64" s="75"/>
      <c r="F64" s="136"/>
      <c r="G64" s="136"/>
      <c r="H64" s="137"/>
    </row>
    <row r="65" spans="1:8" ht="10.5">
      <c r="A65" s="131"/>
      <c r="B65" s="139">
        <v>32</v>
      </c>
      <c r="C65" s="140"/>
      <c r="D65" s="140"/>
      <c r="E65" s="91" t="s">
        <v>233</v>
      </c>
      <c r="F65" s="141"/>
      <c r="G65" s="141"/>
      <c r="H65" s="142">
        <f>H67+H71</f>
        <v>6000</v>
      </c>
    </row>
    <row r="66" spans="1:8" ht="9.75">
      <c r="A66" s="131"/>
      <c r="B66" s="132"/>
      <c r="C66" s="132"/>
      <c r="D66" s="132"/>
      <c r="E66" s="75"/>
      <c r="F66" s="136"/>
      <c r="G66" s="136"/>
      <c r="H66" s="137"/>
    </row>
    <row r="67" spans="1:8" ht="9.75">
      <c r="A67" s="131"/>
      <c r="B67" s="132"/>
      <c r="C67" s="132">
        <v>322</v>
      </c>
      <c r="D67" s="132"/>
      <c r="E67" s="76" t="s">
        <v>234</v>
      </c>
      <c r="F67" s="136"/>
      <c r="G67" s="136"/>
      <c r="H67" s="138">
        <f>H69</f>
        <v>3000</v>
      </c>
    </row>
    <row r="68" spans="1:8" ht="9.75">
      <c r="A68" s="131"/>
      <c r="B68" s="132"/>
      <c r="C68" s="132"/>
      <c r="D68" s="132"/>
      <c r="E68" s="75"/>
      <c r="F68" s="136"/>
      <c r="G68" s="136"/>
      <c r="H68" s="137"/>
    </row>
    <row r="69" spans="1:8" ht="9.75">
      <c r="A69" s="131"/>
      <c r="B69" s="132"/>
      <c r="C69" s="132"/>
      <c r="D69" s="132" t="s">
        <v>235</v>
      </c>
      <c r="E69" s="67" t="s">
        <v>236</v>
      </c>
      <c r="F69" s="136">
        <v>90125</v>
      </c>
      <c r="G69" s="136">
        <v>150.73</v>
      </c>
      <c r="H69" s="168">
        <v>3000</v>
      </c>
    </row>
    <row r="70" spans="1:8" ht="9.75">
      <c r="A70" s="131"/>
      <c r="B70" s="132"/>
      <c r="C70" s="132"/>
      <c r="D70" s="132"/>
      <c r="E70" s="67"/>
      <c r="F70" s="136"/>
      <c r="G70" s="136"/>
      <c r="H70" s="137"/>
    </row>
    <row r="71" spans="1:8" ht="9.75">
      <c r="A71" s="131"/>
      <c r="B71" s="132"/>
      <c r="C71" s="132">
        <v>329</v>
      </c>
      <c r="D71" s="132"/>
      <c r="E71" s="76" t="s">
        <v>237</v>
      </c>
      <c r="F71" s="136"/>
      <c r="G71" s="136"/>
      <c r="H71" s="138">
        <f>H73</f>
        <v>3000</v>
      </c>
    </row>
    <row r="72" spans="1:8" ht="9.75">
      <c r="A72" s="131"/>
      <c r="B72" s="132"/>
      <c r="C72" s="132"/>
      <c r="D72" s="132"/>
      <c r="E72" s="75"/>
      <c r="F72" s="136"/>
      <c r="G72" s="136"/>
      <c r="H72" s="137"/>
    </row>
    <row r="73" spans="1:8" ht="9.75">
      <c r="A73" s="131"/>
      <c r="B73" s="132"/>
      <c r="C73" s="132"/>
      <c r="D73" s="132" t="s">
        <v>238</v>
      </c>
      <c r="E73" s="67" t="s">
        <v>239</v>
      </c>
      <c r="F73" s="136">
        <v>45000</v>
      </c>
      <c r="G73" s="136">
        <v>18720</v>
      </c>
      <c r="H73" s="168">
        <v>3000</v>
      </c>
    </row>
    <row r="74" spans="1:8" ht="9.75">
      <c r="A74" s="131"/>
      <c r="B74" s="132"/>
      <c r="C74" s="132"/>
      <c r="D74" s="132"/>
      <c r="E74" s="75"/>
      <c r="F74" s="136"/>
      <c r="G74" s="136"/>
      <c r="H74" s="137"/>
    </row>
    <row r="75" spans="1:8" ht="10.5">
      <c r="A75" s="131"/>
      <c r="B75" s="132"/>
      <c r="C75" s="132"/>
      <c r="D75" s="132"/>
      <c r="E75" s="75"/>
      <c r="F75" s="136"/>
      <c r="G75" s="136"/>
      <c r="H75" s="137"/>
    </row>
    <row r="76" spans="1:8" ht="10.5">
      <c r="A76" s="131"/>
      <c r="B76" s="139">
        <v>33</v>
      </c>
      <c r="C76" s="140"/>
      <c r="D76" s="140"/>
      <c r="E76" s="91" t="s">
        <v>240</v>
      </c>
      <c r="F76" s="141"/>
      <c r="G76" s="141"/>
      <c r="H76" s="142">
        <f>H78+H82+H86+H90</f>
        <v>41150</v>
      </c>
    </row>
    <row r="77" spans="1:8" ht="9.75">
      <c r="A77" s="131"/>
      <c r="B77" s="132"/>
      <c r="C77" s="132"/>
      <c r="D77" s="132"/>
      <c r="E77" s="75"/>
      <c r="F77" s="136"/>
      <c r="G77" s="136"/>
      <c r="H77" s="137"/>
    </row>
    <row r="78" spans="1:8" ht="9.75">
      <c r="A78" s="131"/>
      <c r="B78" s="132"/>
      <c r="C78" s="132">
        <v>331</v>
      </c>
      <c r="D78" s="132"/>
      <c r="E78" s="76" t="s">
        <v>241</v>
      </c>
      <c r="F78" s="136"/>
      <c r="G78" s="136"/>
      <c r="H78" s="138">
        <f>H80</f>
        <v>150</v>
      </c>
    </row>
    <row r="79" spans="1:8" ht="9.75">
      <c r="A79" s="131"/>
      <c r="B79" s="132"/>
      <c r="C79" s="132"/>
      <c r="D79" s="132"/>
      <c r="E79" s="75"/>
      <c r="F79" s="136"/>
      <c r="G79" s="136"/>
      <c r="H79" s="137"/>
    </row>
    <row r="80" spans="1:8" ht="9.75">
      <c r="A80" s="131"/>
      <c r="B80" s="132"/>
      <c r="C80" s="132"/>
      <c r="D80" s="132" t="s">
        <v>242</v>
      </c>
      <c r="E80" s="67" t="s">
        <v>243</v>
      </c>
      <c r="F80" s="136">
        <v>35000</v>
      </c>
      <c r="G80" s="136">
        <v>12636</v>
      </c>
      <c r="H80" s="168">
        <v>150</v>
      </c>
    </row>
    <row r="81" spans="1:8" ht="9.75">
      <c r="A81" s="131"/>
      <c r="B81" s="132"/>
      <c r="C81" s="132"/>
      <c r="D81" s="132"/>
      <c r="E81" s="67"/>
      <c r="F81" s="136"/>
      <c r="G81" s="136"/>
      <c r="H81" s="137"/>
    </row>
    <row r="82" spans="1:8" ht="9.75">
      <c r="A82" s="131"/>
      <c r="B82" s="132"/>
      <c r="C82" s="132">
        <v>333</v>
      </c>
      <c r="D82" s="132"/>
      <c r="E82" s="76" t="s">
        <v>244</v>
      </c>
      <c r="F82" s="136"/>
      <c r="G82" s="136"/>
      <c r="H82" s="138">
        <f>H84</f>
        <v>15000</v>
      </c>
    </row>
    <row r="83" spans="1:8" ht="9.75">
      <c r="A83" s="131"/>
      <c r="B83" s="132"/>
      <c r="C83" s="132"/>
      <c r="D83" s="132"/>
      <c r="E83" s="75"/>
      <c r="F83" s="136"/>
      <c r="G83" s="136"/>
      <c r="H83" s="137"/>
    </row>
    <row r="84" spans="1:8" ht="9.75">
      <c r="A84" s="131"/>
      <c r="B84" s="132"/>
      <c r="C84" s="132"/>
      <c r="D84" s="132">
        <v>33300</v>
      </c>
      <c r="E84" s="67" t="s">
        <v>245</v>
      </c>
      <c r="F84" s="136"/>
      <c r="G84" s="136"/>
      <c r="H84" s="168">
        <v>15000</v>
      </c>
    </row>
    <row r="85" spans="1:8" ht="9.75">
      <c r="A85" s="131"/>
      <c r="B85" s="132"/>
      <c r="C85" s="132"/>
      <c r="D85" s="132"/>
      <c r="E85" s="67"/>
      <c r="F85" s="136"/>
      <c r="G85" s="136"/>
      <c r="H85" s="137"/>
    </row>
    <row r="86" spans="1:9" s="125" customFormat="1" ht="9.75">
      <c r="A86" s="24"/>
      <c r="B86" s="169"/>
      <c r="C86" s="169">
        <v>338</v>
      </c>
      <c r="D86" s="113"/>
      <c r="E86" s="170" t="s">
        <v>246</v>
      </c>
      <c r="F86" s="167"/>
      <c r="G86" s="167"/>
      <c r="H86" s="138">
        <f>H88</f>
        <v>1000</v>
      </c>
      <c r="I86" s="124"/>
    </row>
    <row r="87" spans="1:9" s="125" customFormat="1" ht="9.75">
      <c r="A87" s="24"/>
      <c r="B87" s="169"/>
      <c r="C87" s="169"/>
      <c r="D87" s="113"/>
      <c r="E87" s="171"/>
      <c r="F87" s="167"/>
      <c r="G87" s="167"/>
      <c r="H87" s="137"/>
      <c r="I87" s="124"/>
    </row>
    <row r="88" spans="1:8" ht="9.75">
      <c r="A88" s="131"/>
      <c r="B88" s="132"/>
      <c r="C88" s="132"/>
      <c r="D88" s="132" t="s">
        <v>247</v>
      </c>
      <c r="E88" s="67" t="s">
        <v>248</v>
      </c>
      <c r="F88" s="136">
        <v>42560</v>
      </c>
      <c r="G88" s="136">
        <v>18866.15</v>
      </c>
      <c r="H88" s="168">
        <v>1000</v>
      </c>
    </row>
    <row r="89" spans="1:8" ht="9.75">
      <c r="A89" s="131"/>
      <c r="B89" s="132"/>
      <c r="C89" s="132"/>
      <c r="D89" s="132"/>
      <c r="E89" s="67"/>
      <c r="F89" s="136"/>
      <c r="G89" s="136"/>
      <c r="H89" s="137"/>
    </row>
    <row r="90" spans="1:8" ht="9.75">
      <c r="A90" s="131"/>
      <c r="B90" s="132"/>
      <c r="C90" s="132">
        <v>339</v>
      </c>
      <c r="D90" s="132"/>
      <c r="E90" s="76" t="s">
        <v>249</v>
      </c>
      <c r="F90" s="136"/>
      <c r="G90" s="136"/>
      <c r="H90" s="138">
        <f>H92</f>
        <v>25000</v>
      </c>
    </row>
    <row r="91" spans="1:8" ht="9.75">
      <c r="A91" s="131"/>
      <c r="B91" s="132"/>
      <c r="C91" s="132"/>
      <c r="D91" s="132"/>
      <c r="E91" s="75"/>
      <c r="F91" s="136"/>
      <c r="G91" s="136"/>
      <c r="H91" s="137"/>
    </row>
    <row r="92" spans="1:8" ht="9.75">
      <c r="A92" s="131"/>
      <c r="B92" s="132"/>
      <c r="C92" s="132"/>
      <c r="D92" s="132" t="s">
        <v>250</v>
      </c>
      <c r="E92" s="67" t="s">
        <v>249</v>
      </c>
      <c r="F92" s="136">
        <v>15000</v>
      </c>
      <c r="G92" s="136">
        <v>11472.27</v>
      </c>
      <c r="H92" s="168">
        <v>25000</v>
      </c>
    </row>
    <row r="93" spans="1:8" ht="9.75">
      <c r="A93" s="131"/>
      <c r="B93" s="132"/>
      <c r="C93" s="132"/>
      <c r="D93" s="132"/>
      <c r="E93" s="67"/>
      <c r="F93" s="136"/>
      <c r="G93" s="136"/>
      <c r="H93" s="137"/>
    </row>
    <row r="94" spans="1:8" ht="10.5">
      <c r="A94" s="131"/>
      <c r="B94" s="132"/>
      <c r="C94" s="132"/>
      <c r="D94" s="132"/>
      <c r="E94" s="75"/>
      <c r="F94" s="136"/>
      <c r="G94" s="136"/>
      <c r="H94" s="137"/>
    </row>
    <row r="95" spans="1:8" ht="10.5">
      <c r="A95" s="131"/>
      <c r="B95" s="139">
        <v>34</v>
      </c>
      <c r="C95" s="140"/>
      <c r="D95" s="140"/>
      <c r="E95" s="91" t="s">
        <v>251</v>
      </c>
      <c r="F95" s="141"/>
      <c r="G95" s="141"/>
      <c r="H95" s="142">
        <f>H97+H101</f>
        <v>10001</v>
      </c>
    </row>
    <row r="96" spans="1:8" ht="9.75">
      <c r="A96" s="131"/>
      <c r="B96" s="132"/>
      <c r="C96" s="132"/>
      <c r="D96" s="132"/>
      <c r="E96" s="75"/>
      <c r="F96" s="136"/>
      <c r="G96" s="136"/>
      <c r="H96" s="137"/>
    </row>
    <row r="97" spans="1:8" ht="9.75">
      <c r="A97" s="131"/>
      <c r="B97" s="132"/>
      <c r="C97" s="132">
        <v>343</v>
      </c>
      <c r="D97" s="132"/>
      <c r="E97" s="76" t="s">
        <v>252</v>
      </c>
      <c r="F97" s="136"/>
      <c r="G97" s="136"/>
      <c r="H97" s="138">
        <f>H99</f>
        <v>10000</v>
      </c>
    </row>
    <row r="98" spans="1:8" ht="9.75">
      <c r="A98" s="131"/>
      <c r="B98" s="132"/>
      <c r="C98" s="132"/>
      <c r="D98" s="132"/>
      <c r="E98" s="75"/>
      <c r="F98" s="136"/>
      <c r="G98" s="136"/>
      <c r="H98" s="137"/>
    </row>
    <row r="99" spans="1:8" ht="9.75">
      <c r="A99" s="131"/>
      <c r="B99" s="132"/>
      <c r="C99" s="132"/>
      <c r="D99" s="132" t="s">
        <v>253</v>
      </c>
      <c r="E99" s="67" t="s">
        <v>254</v>
      </c>
      <c r="F99" s="136">
        <v>51250</v>
      </c>
      <c r="G99" s="136">
        <v>20022</v>
      </c>
      <c r="H99" s="168">
        <v>10000</v>
      </c>
    </row>
    <row r="100" spans="1:8" ht="9.75">
      <c r="A100" s="131"/>
      <c r="B100" s="132"/>
      <c r="C100" s="132"/>
      <c r="D100" s="132"/>
      <c r="E100" s="67"/>
      <c r="F100" s="136"/>
      <c r="G100" s="136"/>
      <c r="H100" s="137"/>
    </row>
    <row r="101" spans="1:8" ht="9.75">
      <c r="A101" s="131"/>
      <c r="B101" s="132"/>
      <c r="C101" s="132">
        <v>349</v>
      </c>
      <c r="D101" s="132"/>
      <c r="E101" s="76" t="s">
        <v>255</v>
      </c>
      <c r="F101" s="136"/>
      <c r="G101" s="136"/>
      <c r="H101" s="138">
        <f>H103</f>
        <v>1</v>
      </c>
    </row>
    <row r="102" spans="1:8" ht="9.75">
      <c r="A102" s="131"/>
      <c r="B102" s="132"/>
      <c r="C102" s="132"/>
      <c r="D102" s="132"/>
      <c r="E102" s="75"/>
      <c r="F102" s="136"/>
      <c r="G102" s="136"/>
      <c r="H102" s="137"/>
    </row>
    <row r="103" spans="1:8" ht="9.75">
      <c r="A103" s="131"/>
      <c r="B103" s="132"/>
      <c r="C103" s="132"/>
      <c r="D103" s="132">
        <v>34900</v>
      </c>
      <c r="E103" s="67" t="s">
        <v>256</v>
      </c>
      <c r="F103" s="136">
        <v>51250</v>
      </c>
      <c r="G103" s="136">
        <v>20022</v>
      </c>
      <c r="H103" s="168">
        <v>1</v>
      </c>
    </row>
    <row r="104" spans="1:8" ht="9.75">
      <c r="A104" s="131"/>
      <c r="B104" s="132"/>
      <c r="C104" s="132"/>
      <c r="D104" s="132"/>
      <c r="E104" s="67"/>
      <c r="F104" s="136"/>
      <c r="G104" s="136"/>
      <c r="H104" s="137"/>
    </row>
    <row r="105" spans="1:8" ht="10.5">
      <c r="A105" s="131"/>
      <c r="B105" s="132"/>
      <c r="C105" s="132"/>
      <c r="D105" s="132"/>
      <c r="E105" s="67"/>
      <c r="F105" s="136"/>
      <c r="G105" s="136"/>
      <c r="H105" s="137"/>
    </row>
    <row r="106" spans="1:8" ht="10.5">
      <c r="A106" s="131"/>
      <c r="B106" s="139">
        <v>39</v>
      </c>
      <c r="C106" s="140"/>
      <c r="D106" s="140"/>
      <c r="E106" s="91" t="s">
        <v>257</v>
      </c>
      <c r="F106" s="141"/>
      <c r="G106" s="141"/>
      <c r="H106" s="142">
        <f>H108+H113</f>
        <v>10001</v>
      </c>
    </row>
    <row r="107" spans="1:8" ht="9.75">
      <c r="A107" s="131"/>
      <c r="B107" s="132"/>
      <c r="C107" s="132"/>
      <c r="D107" s="132"/>
      <c r="E107" s="75"/>
      <c r="F107" s="136"/>
      <c r="G107" s="136"/>
      <c r="H107" s="137"/>
    </row>
    <row r="108" spans="1:8" ht="9.75">
      <c r="A108" s="131"/>
      <c r="B108" s="132"/>
      <c r="C108" s="132">
        <v>397</v>
      </c>
      <c r="D108" s="132"/>
      <c r="E108" s="76" t="s">
        <v>258</v>
      </c>
      <c r="F108" s="136"/>
      <c r="G108" s="136"/>
      <c r="H108" s="138">
        <f>SUM(H110:H111)</f>
        <v>10001</v>
      </c>
    </row>
    <row r="109" spans="1:8" ht="9.75">
      <c r="A109" s="131"/>
      <c r="B109" s="132"/>
      <c r="C109" s="132"/>
      <c r="D109" s="132"/>
      <c r="E109" s="75"/>
      <c r="F109" s="136"/>
      <c r="G109" s="136"/>
      <c r="H109" s="137"/>
    </row>
    <row r="110" spans="1:8" ht="9.75">
      <c r="A110" s="131"/>
      <c r="B110" s="132"/>
      <c r="C110" s="132"/>
      <c r="D110" s="132">
        <v>39710</v>
      </c>
      <c r="E110" s="67" t="s">
        <v>258</v>
      </c>
      <c r="F110" s="136">
        <v>51250</v>
      </c>
      <c r="G110" s="136">
        <v>20022</v>
      </c>
      <c r="H110" s="168">
        <v>10000</v>
      </c>
    </row>
    <row r="111" spans="1:8" ht="9.75">
      <c r="A111" s="131"/>
      <c r="B111" s="132"/>
      <c r="C111" s="132"/>
      <c r="D111" s="132">
        <v>39711</v>
      </c>
      <c r="E111" s="67" t="s">
        <v>259</v>
      </c>
      <c r="F111" s="136"/>
      <c r="G111" s="136"/>
      <c r="H111" s="168">
        <v>1</v>
      </c>
    </row>
    <row r="112" spans="1:8" ht="9.75">
      <c r="A112" s="131"/>
      <c r="B112" s="132"/>
      <c r="C112" s="132"/>
      <c r="D112" s="132"/>
      <c r="E112" s="75"/>
      <c r="F112" s="136"/>
      <c r="G112" s="136"/>
      <c r="H112" s="137"/>
    </row>
    <row r="113" spans="1:8" ht="9.75">
      <c r="A113" s="131"/>
      <c r="B113" s="132"/>
      <c r="C113" s="132"/>
      <c r="D113" s="132"/>
      <c r="E113" s="75"/>
      <c r="F113" s="136"/>
      <c r="G113" s="136"/>
      <c r="H113" s="137"/>
    </row>
    <row r="114" spans="1:9" s="150" customFormat="1" ht="9.75">
      <c r="A114" s="131"/>
      <c r="B114" s="132"/>
      <c r="D114" s="132"/>
      <c r="E114" s="67"/>
      <c r="F114" s="136"/>
      <c r="G114" s="136"/>
      <c r="H114" s="137"/>
      <c r="I114" s="136"/>
    </row>
    <row r="115" spans="1:9" s="150" customFormat="1" ht="10.5">
      <c r="A115" s="143"/>
      <c r="B115" s="157"/>
      <c r="C115" s="145"/>
      <c r="D115" s="157"/>
      <c r="E115" s="59"/>
      <c r="F115" s="172"/>
      <c r="G115" s="172"/>
      <c r="H115" s="173"/>
      <c r="I115" s="136"/>
    </row>
    <row r="116" spans="1:9" s="175" customFormat="1" ht="13.5">
      <c r="A116" s="151">
        <v>4</v>
      </c>
      <c r="B116" s="152"/>
      <c r="C116" s="152"/>
      <c r="D116" s="152"/>
      <c r="E116" s="21" t="s">
        <v>154</v>
      </c>
      <c r="F116" s="153"/>
      <c r="G116" s="153"/>
      <c r="H116" s="154">
        <f>H119+H127+H133+H144</f>
        <v>321108.06</v>
      </c>
      <c r="I116" s="174"/>
    </row>
    <row r="117" spans="1:9" s="150" customFormat="1" ht="9.75">
      <c r="A117" s="131"/>
      <c r="B117" s="132"/>
      <c r="C117" s="132"/>
      <c r="D117" s="132"/>
      <c r="E117" s="75"/>
      <c r="F117" s="136"/>
      <c r="G117" s="136"/>
      <c r="H117" s="137"/>
      <c r="I117" s="136"/>
    </row>
    <row r="118" spans="1:9" s="150" customFormat="1" ht="10.5">
      <c r="A118" s="131"/>
      <c r="B118" s="132"/>
      <c r="C118" s="132"/>
      <c r="D118" s="132"/>
      <c r="E118" s="75"/>
      <c r="F118" s="136"/>
      <c r="G118" s="136"/>
      <c r="H118" s="137"/>
      <c r="I118" s="136"/>
    </row>
    <row r="119" spans="1:9" s="150" customFormat="1" ht="10.5">
      <c r="A119" s="131"/>
      <c r="B119" s="139">
        <v>42</v>
      </c>
      <c r="C119" s="140"/>
      <c r="D119" s="140"/>
      <c r="E119" s="91" t="s">
        <v>260</v>
      </c>
      <c r="F119" s="141"/>
      <c r="G119" s="141"/>
      <c r="H119" s="142">
        <f>H121</f>
        <v>97000</v>
      </c>
      <c r="I119" s="136"/>
    </row>
    <row r="120" spans="1:9" s="150" customFormat="1" ht="9.75">
      <c r="A120" s="131"/>
      <c r="B120" s="132"/>
      <c r="C120" s="132"/>
      <c r="D120" s="132"/>
      <c r="E120" s="75"/>
      <c r="F120" s="136"/>
      <c r="G120" s="136"/>
      <c r="H120" s="137"/>
      <c r="I120" s="136"/>
    </row>
    <row r="121" spans="1:9" s="150" customFormat="1" ht="9.75">
      <c r="A121" s="131"/>
      <c r="B121" s="132"/>
      <c r="C121" s="132">
        <v>420</v>
      </c>
      <c r="D121" s="132"/>
      <c r="E121" s="76" t="s">
        <v>261</v>
      </c>
      <c r="F121" s="136"/>
      <c r="G121" s="136"/>
      <c r="H121" s="138">
        <f>SUM(H123:H124)</f>
        <v>97000</v>
      </c>
      <c r="I121" s="136"/>
    </row>
    <row r="122" spans="1:9" s="150" customFormat="1" ht="9.75">
      <c r="A122" s="131"/>
      <c r="B122" s="132"/>
      <c r="C122" s="132"/>
      <c r="D122" s="132"/>
      <c r="E122" s="75"/>
      <c r="F122" s="136"/>
      <c r="G122" s="136"/>
      <c r="H122" s="137"/>
      <c r="I122" s="136"/>
    </row>
    <row r="123" spans="1:8" ht="9.75">
      <c r="A123" s="131"/>
      <c r="B123" s="132"/>
      <c r="C123" s="132"/>
      <c r="D123" s="176" t="s">
        <v>262</v>
      </c>
      <c r="E123" s="96" t="s">
        <v>263</v>
      </c>
      <c r="F123" s="177">
        <v>1458325</v>
      </c>
      <c r="G123" s="177">
        <v>868136.31</v>
      </c>
      <c r="H123" s="178">
        <v>96000</v>
      </c>
    </row>
    <row r="124" spans="1:8" ht="9.75">
      <c r="A124" s="131"/>
      <c r="B124" s="132"/>
      <c r="C124" s="132"/>
      <c r="D124" s="133">
        <v>42090</v>
      </c>
      <c r="E124" s="78" t="s">
        <v>264</v>
      </c>
      <c r="F124" s="134"/>
      <c r="G124" s="134"/>
      <c r="H124" s="135">
        <v>1000</v>
      </c>
    </row>
    <row r="125" spans="1:8" ht="9.75">
      <c r="A125" s="131"/>
      <c r="B125" s="132"/>
      <c r="C125" s="132"/>
      <c r="D125" s="132"/>
      <c r="E125" s="67"/>
      <c r="F125" s="136"/>
      <c r="G125" s="136"/>
      <c r="H125" s="137"/>
    </row>
    <row r="126" spans="1:9" ht="10.5">
      <c r="A126" s="131"/>
      <c r="B126" s="132"/>
      <c r="C126" s="132"/>
      <c r="D126" s="132"/>
      <c r="E126" s="67"/>
      <c r="F126" s="136"/>
      <c r="G126" s="136"/>
      <c r="H126" s="137"/>
      <c r="I126" s="136"/>
    </row>
    <row r="127" spans="1:9" ht="10.5">
      <c r="A127" s="131"/>
      <c r="B127" s="139">
        <v>45</v>
      </c>
      <c r="C127" s="140"/>
      <c r="D127" s="140"/>
      <c r="E127" s="91" t="s">
        <v>265</v>
      </c>
      <c r="F127" s="141"/>
      <c r="G127" s="141"/>
      <c r="H127" s="142">
        <f>H129</f>
        <v>182108.06</v>
      </c>
      <c r="I127" s="136"/>
    </row>
    <row r="128" spans="1:9" ht="9.75">
      <c r="A128" s="131"/>
      <c r="B128" s="132"/>
      <c r="C128" s="132"/>
      <c r="D128" s="132"/>
      <c r="E128" s="67"/>
      <c r="F128" s="136"/>
      <c r="G128" s="136"/>
      <c r="H128" s="137"/>
      <c r="I128" s="136"/>
    </row>
    <row r="129" spans="1:9" ht="9.75">
      <c r="A129" s="131"/>
      <c r="B129" s="132"/>
      <c r="C129" s="132">
        <v>450</v>
      </c>
      <c r="D129" s="132"/>
      <c r="E129" s="76" t="s">
        <v>266</v>
      </c>
      <c r="F129" s="136"/>
      <c r="G129" s="136"/>
      <c r="H129" s="138">
        <f>SUM(H131:H131)</f>
        <v>182108.06</v>
      </c>
      <c r="I129" s="136"/>
    </row>
    <row r="130" spans="1:9" ht="9.75">
      <c r="A130" s="131"/>
      <c r="B130" s="132"/>
      <c r="C130" s="132"/>
      <c r="D130" s="132"/>
      <c r="E130" s="75"/>
      <c r="F130" s="136"/>
      <c r="G130" s="136"/>
      <c r="H130" s="137"/>
      <c r="I130" s="136"/>
    </row>
    <row r="131" spans="1:9" ht="9.75">
      <c r="A131" s="131"/>
      <c r="B131" s="132"/>
      <c r="C131" s="132"/>
      <c r="D131" s="176" t="s">
        <v>267</v>
      </c>
      <c r="E131" s="96" t="s">
        <v>268</v>
      </c>
      <c r="F131" s="134">
        <v>477783.56</v>
      </c>
      <c r="G131" s="134">
        <v>358337.67</v>
      </c>
      <c r="H131" s="135">
        <v>182108.06</v>
      </c>
      <c r="I131" s="136"/>
    </row>
    <row r="132" spans="1:9" ht="10.5">
      <c r="A132" s="131"/>
      <c r="B132" s="132"/>
      <c r="C132" s="132"/>
      <c r="D132" s="132"/>
      <c r="E132" s="67"/>
      <c r="F132" s="136"/>
      <c r="G132" s="136"/>
      <c r="H132" s="137"/>
      <c r="I132" s="136"/>
    </row>
    <row r="133" spans="1:9" ht="10.5">
      <c r="A133" s="131"/>
      <c r="B133" s="139">
        <v>46</v>
      </c>
      <c r="C133" s="140"/>
      <c r="D133" s="140"/>
      <c r="E133" s="91" t="s">
        <v>269</v>
      </c>
      <c r="F133" s="141"/>
      <c r="G133" s="141"/>
      <c r="H133" s="142">
        <f>SUM(H135+H139)</f>
        <v>41000</v>
      </c>
      <c r="I133" s="136"/>
    </row>
    <row r="134" spans="1:9" ht="9.75">
      <c r="A134" s="131"/>
      <c r="B134" s="132"/>
      <c r="C134" s="132"/>
      <c r="D134" s="132"/>
      <c r="E134" s="67"/>
      <c r="F134" s="136"/>
      <c r="G134" s="136"/>
      <c r="H134" s="137"/>
      <c r="I134" s="136"/>
    </row>
    <row r="135" spans="1:9" ht="9.75">
      <c r="A135" s="131"/>
      <c r="B135" s="132"/>
      <c r="C135" s="132">
        <v>461</v>
      </c>
      <c r="D135" s="132"/>
      <c r="E135" s="76" t="s">
        <v>270</v>
      </c>
      <c r="F135" s="136"/>
      <c r="G135" s="136"/>
      <c r="H135" s="138">
        <f>SUM(H137)</f>
        <v>25000</v>
      </c>
      <c r="I135" s="136"/>
    </row>
    <row r="136" spans="1:9" ht="9.75">
      <c r="A136" s="131"/>
      <c r="B136" s="132"/>
      <c r="C136" s="132"/>
      <c r="D136" s="132"/>
      <c r="E136" s="67"/>
      <c r="F136" s="136"/>
      <c r="G136" s="136"/>
      <c r="H136" s="137"/>
      <c r="I136" s="136"/>
    </row>
    <row r="137" spans="1:9" ht="9.75">
      <c r="A137" s="131"/>
      <c r="B137" s="132"/>
      <c r="C137" s="132"/>
      <c r="D137" s="133">
        <v>46100</v>
      </c>
      <c r="E137" s="78" t="s">
        <v>271</v>
      </c>
      <c r="F137" s="134"/>
      <c r="G137" s="134"/>
      <c r="H137" s="135">
        <v>25000</v>
      </c>
      <c r="I137" s="136"/>
    </row>
    <row r="138" spans="1:9" ht="9.75">
      <c r="A138" s="131"/>
      <c r="B138" s="132"/>
      <c r="C138" s="132"/>
      <c r="D138" s="132"/>
      <c r="E138" s="67"/>
      <c r="F138" s="136"/>
      <c r="G138" s="136"/>
      <c r="H138" s="137"/>
      <c r="I138" s="136"/>
    </row>
    <row r="139" spans="1:9" ht="9.75">
      <c r="A139" s="131"/>
      <c r="B139" s="132"/>
      <c r="C139" s="132">
        <v>467</v>
      </c>
      <c r="D139" s="132"/>
      <c r="E139" s="76" t="s">
        <v>272</v>
      </c>
      <c r="F139" s="136"/>
      <c r="G139" s="136"/>
      <c r="H139" s="138">
        <f>SUM(H141)</f>
        <v>16000</v>
      </c>
      <c r="I139" s="136"/>
    </row>
    <row r="140" spans="1:9" ht="9.75">
      <c r="A140" s="131"/>
      <c r="B140" s="132"/>
      <c r="C140" s="132"/>
      <c r="D140" s="132"/>
      <c r="E140" s="75"/>
      <c r="F140" s="136"/>
      <c r="G140" s="136"/>
      <c r="H140" s="137"/>
      <c r="I140" s="136"/>
    </row>
    <row r="141" spans="1:9" ht="9.75">
      <c r="A141" s="131"/>
      <c r="B141" s="132"/>
      <c r="C141" s="132"/>
      <c r="D141" s="133">
        <v>46700</v>
      </c>
      <c r="E141" s="78" t="s">
        <v>273</v>
      </c>
      <c r="F141" s="134"/>
      <c r="G141" s="134"/>
      <c r="H141" s="135">
        <v>16000</v>
      </c>
      <c r="I141" s="136"/>
    </row>
    <row r="142" spans="1:9" ht="9.75">
      <c r="A142" s="131"/>
      <c r="B142" s="132"/>
      <c r="C142" s="132"/>
      <c r="D142" s="132"/>
      <c r="E142" s="75"/>
      <c r="F142" s="136"/>
      <c r="G142" s="136"/>
      <c r="H142" s="137"/>
      <c r="I142" s="136"/>
    </row>
    <row r="143" spans="1:9" ht="10.5">
      <c r="A143" s="131"/>
      <c r="B143" s="132"/>
      <c r="C143" s="132"/>
      <c r="D143" s="132"/>
      <c r="E143" s="75"/>
      <c r="F143" s="136"/>
      <c r="G143" s="136"/>
      <c r="H143" s="137"/>
      <c r="I143" s="136"/>
    </row>
    <row r="144" spans="1:9" ht="10.5">
      <c r="A144" s="131"/>
      <c r="B144" s="139">
        <v>47</v>
      </c>
      <c r="C144" s="140"/>
      <c r="D144" s="140"/>
      <c r="E144" s="91" t="s">
        <v>274</v>
      </c>
      <c r="F144" s="141"/>
      <c r="G144" s="141"/>
      <c r="H144" s="142">
        <f>H148</f>
        <v>1000</v>
      </c>
      <c r="I144" s="136"/>
    </row>
    <row r="145" spans="1:9" ht="9.75">
      <c r="A145" s="131"/>
      <c r="B145" s="132"/>
      <c r="C145" s="132"/>
      <c r="D145" s="132"/>
      <c r="E145" s="75"/>
      <c r="F145" s="136"/>
      <c r="G145" s="136"/>
      <c r="H145" s="137"/>
      <c r="I145" s="136"/>
    </row>
    <row r="146" spans="1:9" ht="9.75">
      <c r="A146" s="131"/>
      <c r="B146" s="132"/>
      <c r="C146" s="132">
        <v>470</v>
      </c>
      <c r="D146" s="132"/>
      <c r="E146" s="76" t="s">
        <v>274</v>
      </c>
      <c r="F146" s="136"/>
      <c r="G146" s="136"/>
      <c r="H146" s="138">
        <f>SUM(H148)</f>
        <v>1000</v>
      </c>
      <c r="I146" s="136"/>
    </row>
    <row r="147" spans="1:9" ht="9.75">
      <c r="A147" s="131"/>
      <c r="B147" s="132"/>
      <c r="C147" s="132"/>
      <c r="D147" s="132"/>
      <c r="E147" s="75"/>
      <c r="F147" s="136"/>
      <c r="G147" s="136"/>
      <c r="H147" s="137"/>
      <c r="I147" s="136"/>
    </row>
    <row r="148" spans="1:9" s="150" customFormat="1" ht="10.5">
      <c r="A148" s="143"/>
      <c r="B148" s="157"/>
      <c r="C148" s="145"/>
      <c r="D148" s="146" t="s">
        <v>275</v>
      </c>
      <c r="E148" s="147" t="s">
        <v>276</v>
      </c>
      <c r="F148" s="148">
        <v>130000</v>
      </c>
      <c r="G148" s="148">
        <v>7345</v>
      </c>
      <c r="H148" s="149">
        <v>1000</v>
      </c>
      <c r="I148" s="136"/>
    </row>
    <row r="149" spans="1:9" s="150" customFormat="1" ht="9.75">
      <c r="A149" s="179"/>
      <c r="B149" s="132"/>
      <c r="D149" s="132"/>
      <c r="E149" s="67"/>
      <c r="F149" s="136"/>
      <c r="G149" s="136"/>
      <c r="H149" s="167"/>
      <c r="I149" s="136"/>
    </row>
    <row r="150" spans="1:9" s="150" customFormat="1" ht="9.75">
      <c r="A150" s="179"/>
      <c r="B150" s="132"/>
      <c r="D150" s="132"/>
      <c r="E150" s="67"/>
      <c r="F150" s="136"/>
      <c r="G150" s="136"/>
      <c r="H150" s="167"/>
      <c r="I150" s="136"/>
    </row>
    <row r="151" spans="1:9" s="150" customFormat="1" ht="9.75">
      <c r="A151" s="179"/>
      <c r="B151" s="132"/>
      <c r="D151" s="132"/>
      <c r="E151" s="67"/>
      <c r="F151" s="136"/>
      <c r="G151" s="136"/>
      <c r="H151" s="167"/>
      <c r="I151" s="136"/>
    </row>
    <row r="152" spans="1:9" s="150" customFormat="1" ht="9.75">
      <c r="A152" s="179"/>
      <c r="B152" s="132"/>
      <c r="D152" s="132"/>
      <c r="E152" s="67"/>
      <c r="F152" s="136"/>
      <c r="G152" s="136"/>
      <c r="H152" s="167"/>
      <c r="I152" s="136"/>
    </row>
    <row r="153" spans="1:9" s="175" customFormat="1" ht="12.75">
      <c r="A153" s="151">
        <v>5</v>
      </c>
      <c r="B153" s="152"/>
      <c r="C153" s="152"/>
      <c r="D153" s="152"/>
      <c r="E153" s="21" t="s">
        <v>277</v>
      </c>
      <c r="F153" s="153"/>
      <c r="G153" s="153"/>
      <c r="H153" s="154">
        <f>SUM(H156)</f>
        <v>16000</v>
      </c>
      <c r="I153" s="174"/>
    </row>
    <row r="154" spans="1:9" s="150" customFormat="1" ht="9.75">
      <c r="A154" s="131"/>
      <c r="B154" s="132"/>
      <c r="C154" s="132"/>
      <c r="D154" s="132"/>
      <c r="E154" s="75"/>
      <c r="F154" s="136"/>
      <c r="G154" s="136"/>
      <c r="H154" s="137"/>
      <c r="I154" s="136"/>
    </row>
    <row r="155" spans="1:9" s="150" customFormat="1" ht="10.5">
      <c r="A155" s="131"/>
      <c r="B155" s="132"/>
      <c r="C155" s="132"/>
      <c r="D155" s="132"/>
      <c r="E155" s="75"/>
      <c r="F155" s="136"/>
      <c r="G155" s="136"/>
      <c r="H155" s="137"/>
      <c r="I155" s="136"/>
    </row>
    <row r="156" spans="1:9" s="150" customFormat="1" ht="10.5">
      <c r="A156" s="131"/>
      <c r="B156" s="139">
        <v>52</v>
      </c>
      <c r="C156" s="140"/>
      <c r="D156" s="140"/>
      <c r="E156" s="91" t="s">
        <v>278</v>
      </c>
      <c r="F156" s="141"/>
      <c r="G156" s="141"/>
      <c r="H156" s="142">
        <f>SUM(H158)</f>
        <v>16000</v>
      </c>
      <c r="I156" s="136"/>
    </row>
    <row r="157" spans="1:9" s="150" customFormat="1" ht="9.75">
      <c r="A157" s="131"/>
      <c r="B157" s="132"/>
      <c r="C157" s="132"/>
      <c r="D157" s="132"/>
      <c r="E157" s="75"/>
      <c r="F157" s="136"/>
      <c r="G157" s="136"/>
      <c r="H157" s="137"/>
      <c r="I157" s="136"/>
    </row>
    <row r="158" spans="1:8" ht="9.75">
      <c r="A158" s="143"/>
      <c r="B158" s="157"/>
      <c r="C158" s="157"/>
      <c r="D158" s="146">
        <v>52000</v>
      </c>
      <c r="E158" s="147" t="s">
        <v>278</v>
      </c>
      <c r="F158" s="148">
        <v>1458325</v>
      </c>
      <c r="G158" s="148">
        <v>868136.31</v>
      </c>
      <c r="H158" s="149">
        <v>16000</v>
      </c>
    </row>
    <row r="159" spans="1:9" s="150" customFormat="1" ht="9.75">
      <c r="A159" s="179"/>
      <c r="B159" s="132"/>
      <c r="D159" s="132"/>
      <c r="E159" s="67"/>
      <c r="F159" s="136"/>
      <c r="G159" s="136"/>
      <c r="H159" s="167"/>
      <c r="I159" s="136"/>
    </row>
    <row r="160" spans="1:9" s="150" customFormat="1" ht="9.75">
      <c r="A160" s="179"/>
      <c r="B160" s="132"/>
      <c r="D160" s="132"/>
      <c r="E160" s="67"/>
      <c r="F160" s="136"/>
      <c r="G160" s="136"/>
      <c r="H160" s="167"/>
      <c r="I160" s="136"/>
    </row>
    <row r="161" spans="1:9" s="150" customFormat="1" ht="9.75">
      <c r="A161" s="179"/>
      <c r="B161" s="132"/>
      <c r="D161" s="132"/>
      <c r="E161" s="67"/>
      <c r="F161" s="136"/>
      <c r="G161" s="136"/>
      <c r="H161" s="167"/>
      <c r="I161" s="136"/>
    </row>
    <row r="162" spans="1:9" s="150" customFormat="1" ht="10.5">
      <c r="A162" s="179"/>
      <c r="B162" s="132"/>
      <c r="D162" s="132"/>
      <c r="E162" s="67"/>
      <c r="F162" s="136"/>
      <c r="G162" s="136"/>
      <c r="H162" s="167"/>
      <c r="I162" s="136"/>
    </row>
    <row r="163" spans="1:9" s="175" customFormat="1" ht="13.5">
      <c r="A163" s="151">
        <v>7</v>
      </c>
      <c r="B163" s="152"/>
      <c r="C163" s="152"/>
      <c r="D163" s="152"/>
      <c r="E163" s="21" t="s">
        <v>197</v>
      </c>
      <c r="F163" s="153"/>
      <c r="G163" s="153"/>
      <c r="H163" s="154">
        <f>SUM(H166,H173)</f>
        <v>150200</v>
      </c>
      <c r="I163" s="174"/>
    </row>
    <row r="164" spans="1:9" s="150" customFormat="1" ht="9.75">
      <c r="A164" s="131"/>
      <c r="B164" s="132"/>
      <c r="C164" s="132"/>
      <c r="D164" s="132"/>
      <c r="E164" s="75"/>
      <c r="F164" s="136"/>
      <c r="G164" s="136"/>
      <c r="H164" s="137"/>
      <c r="I164" s="136"/>
    </row>
    <row r="165" spans="1:9" s="150" customFormat="1" ht="10.5">
      <c r="A165" s="131"/>
      <c r="B165" s="132"/>
      <c r="C165" s="132"/>
      <c r="D165" s="132"/>
      <c r="E165" s="75"/>
      <c r="F165" s="136"/>
      <c r="G165" s="136"/>
      <c r="H165" s="137"/>
      <c r="I165" s="136"/>
    </row>
    <row r="166" spans="1:9" s="150" customFormat="1" ht="10.5">
      <c r="A166" s="131"/>
      <c r="B166" s="139">
        <v>75</v>
      </c>
      <c r="C166" s="140"/>
      <c r="D166" s="140"/>
      <c r="E166" s="91" t="s">
        <v>265</v>
      </c>
      <c r="F166" s="141"/>
      <c r="G166" s="141"/>
      <c r="H166" s="180">
        <f>H168</f>
        <v>50000</v>
      </c>
      <c r="I166" s="136"/>
    </row>
    <row r="167" spans="1:9" s="150" customFormat="1" ht="9.75">
      <c r="A167" s="131"/>
      <c r="B167" s="132"/>
      <c r="C167" s="132"/>
      <c r="D167" s="132"/>
      <c r="E167" s="75"/>
      <c r="F167" s="136"/>
      <c r="G167" s="136"/>
      <c r="H167" s="137"/>
      <c r="I167" s="136"/>
    </row>
    <row r="168" spans="1:9" s="150" customFormat="1" ht="9.75">
      <c r="A168" s="131"/>
      <c r="B168" s="132"/>
      <c r="C168" s="132">
        <v>750</v>
      </c>
      <c r="D168" s="132"/>
      <c r="E168" s="76" t="s">
        <v>279</v>
      </c>
      <c r="F168" s="136"/>
      <c r="G168" s="136"/>
      <c r="H168" s="138">
        <f>SUM(H170:H170)</f>
        <v>50000</v>
      </c>
      <c r="I168" s="136"/>
    </row>
    <row r="169" spans="1:9" s="150" customFormat="1" ht="9.75">
      <c r="A169" s="131"/>
      <c r="B169" s="132"/>
      <c r="C169" s="132"/>
      <c r="D169" s="132"/>
      <c r="E169" s="75"/>
      <c r="F169" s="136"/>
      <c r="G169" s="136"/>
      <c r="H169" s="137"/>
      <c r="I169" s="136"/>
    </row>
    <row r="170" spans="1:8" ht="9.75">
      <c r="A170" s="131"/>
      <c r="B170" s="132"/>
      <c r="C170" s="132"/>
      <c r="D170" s="133">
        <v>75080</v>
      </c>
      <c r="E170" s="78" t="s">
        <v>280</v>
      </c>
      <c r="F170" s="134"/>
      <c r="G170" s="134"/>
      <c r="H170" s="135">
        <v>50000</v>
      </c>
    </row>
    <row r="171" spans="1:8" ht="9.75">
      <c r="A171" s="131"/>
      <c r="B171" s="132"/>
      <c r="C171" s="132"/>
      <c r="D171" s="132"/>
      <c r="E171" s="67"/>
      <c r="F171" s="136"/>
      <c r="G171" s="136"/>
      <c r="H171" s="137"/>
    </row>
    <row r="172" spans="1:8" ht="10.5">
      <c r="A172" s="131"/>
      <c r="B172" s="132"/>
      <c r="C172" s="132"/>
      <c r="D172" s="132"/>
      <c r="E172" s="67"/>
      <c r="F172" s="136"/>
      <c r="G172" s="136"/>
      <c r="H172" s="137"/>
    </row>
    <row r="173" spans="1:8" ht="10.5">
      <c r="A173" s="131"/>
      <c r="B173" s="139">
        <v>76</v>
      </c>
      <c r="C173" s="140"/>
      <c r="D173" s="140"/>
      <c r="E173" s="91" t="s">
        <v>269</v>
      </c>
      <c r="F173" s="141"/>
      <c r="G173" s="141"/>
      <c r="H173" s="180">
        <f>H175</f>
        <v>100200</v>
      </c>
    </row>
    <row r="174" spans="1:8" ht="9.75">
      <c r="A174" s="131"/>
      <c r="B174" s="132"/>
      <c r="C174" s="132"/>
      <c r="D174" s="132"/>
      <c r="E174" s="75"/>
      <c r="F174" s="136"/>
      <c r="G174" s="136"/>
      <c r="H174" s="137"/>
    </row>
    <row r="175" spans="1:8" ht="9.75">
      <c r="A175" s="131"/>
      <c r="B175" s="132"/>
      <c r="C175" s="132">
        <v>761</v>
      </c>
      <c r="D175" s="132"/>
      <c r="E175" s="76" t="s">
        <v>281</v>
      </c>
      <c r="F175" s="136"/>
      <c r="G175" s="136"/>
      <c r="H175" s="138">
        <f>SUM(H177:H178)</f>
        <v>100200</v>
      </c>
    </row>
    <row r="176" spans="1:8" ht="9.75">
      <c r="A176" s="131"/>
      <c r="B176" s="132"/>
      <c r="C176" s="132"/>
      <c r="D176" s="132"/>
      <c r="E176" s="75"/>
      <c r="F176" s="136"/>
      <c r="G176" s="136"/>
      <c r="H176" s="137"/>
    </row>
    <row r="177" spans="1:8" ht="9.75">
      <c r="A177" s="131"/>
      <c r="B177" s="132"/>
      <c r="C177" s="132"/>
      <c r="D177" s="133">
        <v>76100</v>
      </c>
      <c r="E177" s="78" t="s">
        <v>179</v>
      </c>
      <c r="F177" s="134">
        <v>1458325</v>
      </c>
      <c r="G177" s="134">
        <v>868136.31</v>
      </c>
      <c r="H177" s="135">
        <v>90200</v>
      </c>
    </row>
    <row r="178" spans="1:8" ht="10.5">
      <c r="A178" s="143"/>
      <c r="B178" s="157"/>
      <c r="C178" s="157"/>
      <c r="D178" s="146">
        <v>76101</v>
      </c>
      <c r="E178" s="147" t="s">
        <v>282</v>
      </c>
      <c r="F178" s="148">
        <v>1458325</v>
      </c>
      <c r="G178" s="148">
        <v>868136.31</v>
      </c>
      <c r="H178" s="149">
        <v>10000</v>
      </c>
    </row>
    <row r="179" spans="1:8" ht="9.75">
      <c r="A179" s="179"/>
      <c r="B179" s="132"/>
      <c r="C179" s="132"/>
      <c r="D179" s="132"/>
      <c r="E179" s="67"/>
      <c r="F179" s="158"/>
      <c r="G179" s="159"/>
      <c r="H179" s="167"/>
    </row>
    <row r="180" spans="1:8" ht="9.75">
      <c r="A180" s="179"/>
      <c r="B180" s="132"/>
      <c r="C180" s="132"/>
      <c r="D180" s="132"/>
      <c r="E180" s="67"/>
      <c r="F180" s="158"/>
      <c r="G180" s="159"/>
      <c r="H180" s="167"/>
    </row>
    <row r="181" spans="4:8" ht="9.75">
      <c r="D181" s="132"/>
      <c r="E181" s="67"/>
      <c r="F181" s="158"/>
      <c r="G181" s="159"/>
      <c r="H181" s="167"/>
    </row>
    <row r="182" spans="4:8" ht="10.5">
      <c r="D182" s="132"/>
      <c r="E182" s="67"/>
      <c r="F182" s="158"/>
      <c r="G182" s="159"/>
      <c r="H182" s="167"/>
    </row>
    <row r="183" spans="5:8" ht="15.75">
      <c r="E183" s="181" t="s">
        <v>283</v>
      </c>
      <c r="F183" s="182">
        <v>15257708.51</v>
      </c>
      <c r="G183" s="183">
        <f>SUM(G10:G169)</f>
        <v>7803013.999999999</v>
      </c>
      <c r="H183" s="184">
        <f>SUM(H163,H153,H116,H51,H39,H3)</f>
        <v>1053228.02</v>
      </c>
    </row>
  </sheetData>
  <sheetProtection selectLockedCells="1" selectUnlockedCells="1"/>
  <printOptions/>
  <pageMargins left="0.3541666666666667" right="0.7479166666666667" top="0.7868055555555555" bottom="0.9840277777777777" header="0.19652777777777777" footer="0.5118055555555555"/>
  <pageSetup horizontalDpi="300" verticalDpi="300" orientation="portrait" paperSize="9" scale="80"/>
  <headerFooter alignWithMargins="0">
    <oddHeader>&amp;LAyuntamiento de Las Tres Villas&amp;C&amp;"Arial,Negrita"&amp;12PRESUPUESTO 2020
INGRESOS&amp;R&amp;D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6"/>
  <sheetViews>
    <sheetView zoomScale="130" zoomScaleNormal="130" workbookViewId="0" topLeftCell="A1">
      <selection activeCell="D18" sqref="D18"/>
    </sheetView>
  </sheetViews>
  <sheetFormatPr defaultColWidth="11.421875" defaultRowHeight="12.75"/>
  <cols>
    <col min="1" max="1" width="8.00390625" style="185" customWidth="1"/>
    <col min="2" max="2" width="9.140625" style="103" customWidth="1"/>
    <col min="3" max="3" width="35.140625" style="99" customWidth="1"/>
    <col min="4" max="4" width="13.00390625" style="155" customWidth="1"/>
    <col min="5" max="5" width="15.140625" style="105" customWidth="1"/>
    <col min="6" max="6" width="15.8515625" style="105" customWidth="1"/>
    <col min="7" max="7" width="10.140625" style="155" customWidth="1"/>
    <col min="8" max="16384" width="12.57421875" style="99" customWidth="1"/>
  </cols>
  <sheetData>
    <row r="3" ht="13.5"/>
    <row r="4" spans="1:7" ht="13.5">
      <c r="A4" s="186" t="s">
        <v>284</v>
      </c>
      <c r="B4" s="187" t="s">
        <v>285</v>
      </c>
      <c r="C4" s="188" t="s">
        <v>5</v>
      </c>
      <c r="D4" s="189" t="s">
        <v>286</v>
      </c>
      <c r="E4" s="190" t="s">
        <v>287</v>
      </c>
      <c r="F4" s="190" t="s">
        <v>288</v>
      </c>
      <c r="G4" s="191" t="s">
        <v>289</v>
      </c>
    </row>
    <row r="5" spans="1:7" ht="12.75">
      <c r="A5" s="192" t="s">
        <v>290</v>
      </c>
      <c r="B5" s="83" t="s">
        <v>178</v>
      </c>
      <c r="C5" s="193" t="s">
        <v>179</v>
      </c>
      <c r="D5" s="194">
        <v>90200</v>
      </c>
      <c r="E5" s="195">
        <v>0</v>
      </c>
      <c r="F5" s="196">
        <v>90200</v>
      </c>
      <c r="G5" s="197">
        <f aca="true" t="shared" si="0" ref="G5:G15">SUM(E5:F5)</f>
        <v>90200</v>
      </c>
    </row>
    <row r="6" spans="1:7" ht="12.75">
      <c r="A6" s="192" t="s">
        <v>291</v>
      </c>
      <c r="B6" s="48" t="s">
        <v>180</v>
      </c>
      <c r="C6" s="198" t="s">
        <v>181</v>
      </c>
      <c r="D6" s="199">
        <v>100000</v>
      </c>
      <c r="E6" s="200">
        <v>50000</v>
      </c>
      <c r="F6" s="201">
        <v>50000</v>
      </c>
      <c r="G6" s="202">
        <f t="shared" si="0"/>
        <v>100000</v>
      </c>
    </row>
    <row r="7" spans="1:7" ht="12.75">
      <c r="A7" s="203" t="s">
        <v>292</v>
      </c>
      <c r="B7" s="48" t="s">
        <v>182</v>
      </c>
      <c r="C7" s="198" t="s">
        <v>183</v>
      </c>
      <c r="D7" s="199">
        <v>30000</v>
      </c>
      <c r="E7" s="200">
        <v>20000</v>
      </c>
      <c r="F7" s="201">
        <v>10000</v>
      </c>
      <c r="G7" s="202">
        <f t="shared" si="0"/>
        <v>30000</v>
      </c>
    </row>
    <row r="8" spans="1:7" ht="12.75">
      <c r="A8" s="203" t="s">
        <v>293</v>
      </c>
      <c r="B8" s="35" t="s">
        <v>184</v>
      </c>
      <c r="C8" s="198" t="s">
        <v>185</v>
      </c>
      <c r="D8" s="199">
        <v>10000</v>
      </c>
      <c r="E8" s="200">
        <v>10000</v>
      </c>
      <c r="F8" s="201">
        <v>0</v>
      </c>
      <c r="G8" s="202">
        <f t="shared" si="0"/>
        <v>10000</v>
      </c>
    </row>
    <row r="9" spans="1:7" ht="12.75">
      <c r="A9" s="203" t="s">
        <v>293</v>
      </c>
      <c r="B9" s="48" t="s">
        <v>188</v>
      </c>
      <c r="C9" s="193" t="s">
        <v>189</v>
      </c>
      <c r="D9" s="194">
        <v>5000</v>
      </c>
      <c r="E9" s="195">
        <v>5000</v>
      </c>
      <c r="F9" s="196">
        <v>0</v>
      </c>
      <c r="G9" s="197">
        <f t="shared" si="0"/>
        <v>5000</v>
      </c>
    </row>
    <row r="10" spans="1:7" ht="12.75">
      <c r="A10" s="204" t="s">
        <v>293</v>
      </c>
      <c r="B10" s="48" t="s">
        <v>191</v>
      </c>
      <c r="C10" s="198" t="s">
        <v>192</v>
      </c>
      <c r="D10" s="199">
        <v>1000</v>
      </c>
      <c r="E10" s="200">
        <v>1000</v>
      </c>
      <c r="F10" s="201">
        <v>0</v>
      </c>
      <c r="G10" s="202">
        <f t="shared" si="0"/>
        <v>1000</v>
      </c>
    </row>
    <row r="11" spans="1:7" ht="12.75">
      <c r="A11" s="204" t="s">
        <v>293</v>
      </c>
      <c r="B11" s="48" t="s">
        <v>195</v>
      </c>
      <c r="C11" s="198" t="s">
        <v>196</v>
      </c>
      <c r="D11" s="199">
        <v>5000</v>
      </c>
      <c r="E11" s="200">
        <v>5000</v>
      </c>
      <c r="F11" s="201">
        <v>0</v>
      </c>
      <c r="G11" s="202">
        <f t="shared" si="0"/>
        <v>5000</v>
      </c>
    </row>
    <row r="12" spans="1:7" ht="12.75">
      <c r="A12" s="204" t="s">
        <v>293</v>
      </c>
      <c r="B12" s="95" t="s">
        <v>199</v>
      </c>
      <c r="C12" s="205" t="s">
        <v>200</v>
      </c>
      <c r="D12" s="206">
        <v>10000</v>
      </c>
      <c r="E12" s="207">
        <v>10000</v>
      </c>
      <c r="F12" s="208">
        <v>0</v>
      </c>
      <c r="G12" s="202">
        <f t="shared" si="0"/>
        <v>10000</v>
      </c>
    </row>
    <row r="13" spans="1:7" ht="12.75">
      <c r="A13" s="209" t="s">
        <v>293</v>
      </c>
      <c r="B13" s="48" t="s">
        <v>201</v>
      </c>
      <c r="C13" s="198" t="s">
        <v>202</v>
      </c>
      <c r="D13" s="199">
        <v>7216</v>
      </c>
      <c r="E13" s="200">
        <v>7216</v>
      </c>
      <c r="F13" s="201">
        <v>0</v>
      </c>
      <c r="G13" s="202">
        <f t="shared" si="0"/>
        <v>7216</v>
      </c>
    </row>
    <row r="14" spans="1:7" ht="12.75">
      <c r="A14" s="204" t="s">
        <v>293</v>
      </c>
      <c r="B14" s="210" t="s">
        <v>204</v>
      </c>
      <c r="C14" s="198" t="s">
        <v>205</v>
      </c>
      <c r="D14" s="199">
        <v>2500</v>
      </c>
      <c r="E14" s="200">
        <v>2500</v>
      </c>
      <c r="F14" s="201">
        <v>0</v>
      </c>
      <c r="G14" s="202">
        <f t="shared" si="0"/>
        <v>2500</v>
      </c>
    </row>
    <row r="15" spans="1:7" ht="13.5">
      <c r="A15" s="204" t="s">
        <v>293</v>
      </c>
      <c r="B15" s="210" t="s">
        <v>206</v>
      </c>
      <c r="C15" s="205" t="s">
        <v>207</v>
      </c>
      <c r="D15" s="206">
        <v>2500</v>
      </c>
      <c r="E15" s="207">
        <v>2500</v>
      </c>
      <c r="F15" s="208">
        <v>0</v>
      </c>
      <c r="G15" s="202">
        <f t="shared" si="0"/>
        <v>2500</v>
      </c>
    </row>
    <row r="16" spans="3:7" ht="13.5">
      <c r="C16" s="7" t="s">
        <v>289</v>
      </c>
      <c r="D16" s="211">
        <f>SUM(D5:D15)</f>
        <v>263416</v>
      </c>
      <c r="E16" s="212">
        <f>SUM(E5:E15)</f>
        <v>113216</v>
      </c>
      <c r="F16" s="212">
        <f>SUM(F5:F15)</f>
        <v>150200</v>
      </c>
      <c r="G16" s="213">
        <f>SUM(G5:G15)</f>
        <v>263416</v>
      </c>
    </row>
  </sheetData>
  <sheetProtection selectLockedCells="1" selectUnlockedCells="1"/>
  <printOptions/>
  <pageMargins left="0.7479166666666667" right="0.7479166666666667" top="0.8659722222222223" bottom="0.9840277777777777" header="0.27569444444444446" footer="0.5118055555555555"/>
  <pageSetup fitToHeight="1" fitToWidth="1" horizontalDpi="300" verticalDpi="300" orientation="landscape" paperSize="9"/>
  <headerFooter alignWithMargins="0">
    <oddHeader>&amp;LAYUNTAMIENTO DE LAS TRES VILLAS&amp;C&amp;"Arial,Negrita"PRESUPUESTO 2020
ANEXO DE INVERSIONES&amp;R&amp;D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="130" zoomScaleNormal="130" workbookViewId="0" topLeftCell="A1">
      <selection activeCell="D30" sqref="D30"/>
    </sheetView>
  </sheetViews>
  <sheetFormatPr defaultColWidth="10.28125" defaultRowHeight="12.75"/>
  <cols>
    <col min="1" max="1" width="8.8515625" style="0" customWidth="1"/>
    <col min="2" max="2" width="46.28125" style="0" customWidth="1"/>
    <col min="3" max="4" width="13.421875" style="155" customWidth="1"/>
    <col min="5" max="5" width="7.57421875" style="0" customWidth="1"/>
    <col min="6" max="6" width="34.140625" style="0" customWidth="1"/>
    <col min="7" max="7" width="12.28125" style="155" customWidth="1"/>
    <col min="8" max="16384" width="11.00390625" style="0" customWidth="1"/>
  </cols>
  <sheetData>
    <row r="2" spans="2:6" ht="12.75">
      <c r="B2" s="151" t="s">
        <v>294</v>
      </c>
      <c r="F2" s="151" t="s">
        <v>295</v>
      </c>
    </row>
    <row r="3" spans="1:7" ht="12.75">
      <c r="A3" s="214" t="s">
        <v>296</v>
      </c>
      <c r="B3" s="215" t="s">
        <v>211</v>
      </c>
      <c r="C3" s="216">
        <f>'Ppto. 2020 INGRESOS'!H3</f>
        <v>451963.33</v>
      </c>
      <c r="E3" s="214" t="s">
        <v>296</v>
      </c>
      <c r="F3" s="215" t="s">
        <v>9</v>
      </c>
      <c r="G3" s="216">
        <f>'Ppto. 2020 GASTOS'!I3</f>
        <v>311890.02</v>
      </c>
    </row>
    <row r="4" spans="1:7" ht="12.75">
      <c r="A4" s="214" t="s">
        <v>297</v>
      </c>
      <c r="B4" s="217" t="s">
        <v>225</v>
      </c>
      <c r="C4" s="216">
        <f>'Ppto. 2020 INGRESOS'!H39</f>
        <v>15000</v>
      </c>
      <c r="E4" s="214" t="s">
        <v>297</v>
      </c>
      <c r="F4" s="217" t="s">
        <v>298</v>
      </c>
      <c r="G4" s="216">
        <f>'Ppto. 2020 GASTOS'!I58</f>
        <v>445502</v>
      </c>
    </row>
    <row r="5" spans="1:7" ht="12.75">
      <c r="A5" s="214" t="s">
        <v>299</v>
      </c>
      <c r="B5" s="217" t="s">
        <v>300</v>
      </c>
      <c r="C5" s="216">
        <f>'Ppto. 2020 INGRESOS'!H51</f>
        <v>98956.63</v>
      </c>
      <c r="E5" s="214" t="s">
        <v>299</v>
      </c>
      <c r="F5" s="217" t="s">
        <v>301</v>
      </c>
      <c r="G5" s="216">
        <f>'Ppto. 2020 GASTOS'!I210</f>
        <v>1000</v>
      </c>
    </row>
    <row r="6" spans="1:7" ht="12.75">
      <c r="A6" s="214" t="s">
        <v>302</v>
      </c>
      <c r="B6" s="217" t="s">
        <v>154</v>
      </c>
      <c r="C6" s="216">
        <f>'Ppto. 2020 INGRESOS'!H116</f>
        <v>321108.06</v>
      </c>
      <c r="E6" s="214" t="s">
        <v>302</v>
      </c>
      <c r="F6" s="217" t="s">
        <v>154</v>
      </c>
      <c r="G6" s="216">
        <f>'Ppto. 2020 GASTOS'!I223</f>
        <v>31420</v>
      </c>
    </row>
    <row r="7" spans="1:7" ht="12.75">
      <c r="A7" s="214" t="s">
        <v>303</v>
      </c>
      <c r="B7" s="218" t="s">
        <v>277</v>
      </c>
      <c r="C7" s="219">
        <f>'Ppto. 2020 INGRESOS'!H153</f>
        <v>16000</v>
      </c>
      <c r="E7" s="214" t="s">
        <v>303</v>
      </c>
      <c r="F7" s="217" t="s">
        <v>304</v>
      </c>
      <c r="G7" s="216">
        <v>0</v>
      </c>
    </row>
    <row r="8" spans="1:7" ht="12.75">
      <c r="A8" s="220"/>
      <c r="B8" s="221" t="s">
        <v>305</v>
      </c>
      <c r="C8" s="222">
        <f>SUM(C3:C7)</f>
        <v>903028.02</v>
      </c>
      <c r="D8" s="120"/>
      <c r="E8" s="223"/>
      <c r="F8" s="221" t="s">
        <v>305</v>
      </c>
      <c r="G8" s="222">
        <f>SUM(G3:G7)</f>
        <v>789812.02</v>
      </c>
    </row>
    <row r="9" spans="1:7" ht="12.75">
      <c r="A9" s="220"/>
      <c r="B9" s="224"/>
      <c r="C9" s="120"/>
      <c r="D9" s="120"/>
      <c r="E9" s="223"/>
      <c r="F9" s="224"/>
      <c r="G9" s="120"/>
    </row>
    <row r="10" spans="1:7" ht="12.75">
      <c r="A10" s="225" t="s">
        <v>306</v>
      </c>
      <c r="B10" s="226" t="s">
        <v>197</v>
      </c>
      <c r="C10" s="227">
        <f>'Ppto. 2020 INGRESOS'!H163</f>
        <v>150200</v>
      </c>
      <c r="D10" s="120"/>
      <c r="E10" s="228" t="s">
        <v>307</v>
      </c>
      <c r="F10" s="229" t="s">
        <v>175</v>
      </c>
      <c r="G10" s="227">
        <f>'Ppto. 2020 GASTOS'!I254</f>
        <v>241200</v>
      </c>
    </row>
    <row r="11" spans="1:7" ht="12.75">
      <c r="A11" s="225" t="s">
        <v>308</v>
      </c>
      <c r="B11" s="230" t="s">
        <v>309</v>
      </c>
      <c r="C11" s="216">
        <v>0</v>
      </c>
      <c r="E11" s="214" t="s">
        <v>306</v>
      </c>
      <c r="F11" s="231" t="s">
        <v>197</v>
      </c>
      <c r="G11" s="216">
        <f>'Ppto. 2020 GASTOS'!I288</f>
        <v>22216</v>
      </c>
    </row>
    <row r="12" spans="1:7" ht="12.75">
      <c r="A12" s="220"/>
      <c r="B12" s="221" t="s">
        <v>310</v>
      </c>
      <c r="C12" s="222">
        <f>SUM(C10:C11)</f>
        <v>150200</v>
      </c>
      <c r="D12" s="120"/>
      <c r="E12" s="214" t="s">
        <v>308</v>
      </c>
      <c r="F12" s="217" t="s">
        <v>311</v>
      </c>
      <c r="G12" s="216">
        <v>0</v>
      </c>
    </row>
    <row r="13" spans="1:7" ht="12.75">
      <c r="A13" s="220"/>
      <c r="B13" s="231"/>
      <c r="E13" s="225" t="s">
        <v>312</v>
      </c>
      <c r="F13" s="232" t="s">
        <v>313</v>
      </c>
      <c r="G13" s="216">
        <v>0</v>
      </c>
    </row>
    <row r="14" spans="2:7" ht="12.75">
      <c r="B14" s="224"/>
      <c r="C14" s="120"/>
      <c r="D14" s="120"/>
      <c r="E14" s="223"/>
      <c r="F14" s="221" t="s">
        <v>310</v>
      </c>
      <c r="G14" s="222">
        <f>SUM(G10:G13)</f>
        <v>263416</v>
      </c>
    </row>
    <row r="15" ht="12.75">
      <c r="E15" s="233"/>
    </row>
    <row r="16" spans="2:7" ht="14.25">
      <c r="B16" s="234" t="s">
        <v>314</v>
      </c>
      <c r="C16" s="235">
        <f>C8+C12</f>
        <v>1053228.02</v>
      </c>
      <c r="D16" s="236"/>
      <c r="E16" s="237"/>
      <c r="F16" s="238" t="s">
        <v>315</v>
      </c>
      <c r="G16" s="235">
        <f>G8+G14</f>
        <v>1053228.02</v>
      </c>
    </row>
    <row r="18" spans="2:4" ht="14.25">
      <c r="B18" s="239" t="s">
        <v>316</v>
      </c>
      <c r="C18" s="174"/>
      <c r="D18" s="174"/>
    </row>
    <row r="19" spans="2:7" ht="14.25">
      <c r="B19" s="240" t="s">
        <v>317</v>
      </c>
      <c r="C19" s="216">
        <f>C8+C10</f>
        <v>1053228.02</v>
      </c>
      <c r="D19" s="174"/>
      <c r="F19" s="241" t="s">
        <v>318</v>
      </c>
      <c r="G19" s="216">
        <f>C16-G16</f>
        <v>0</v>
      </c>
    </row>
    <row r="20" spans="2:4" ht="12.75">
      <c r="B20" s="242" t="s">
        <v>319</v>
      </c>
      <c r="C20" s="216">
        <f>G8+G10+G11</f>
        <v>1053228.02</v>
      </c>
      <c r="D20" s="174"/>
    </row>
    <row r="21" spans="2:4" ht="14.25">
      <c r="B21" s="243" t="s">
        <v>320</v>
      </c>
      <c r="C21" s="216">
        <f>C19-C20</f>
        <v>0</v>
      </c>
      <c r="D21" s="174"/>
    </row>
  </sheetData>
  <sheetProtection selectLockedCells="1" selectUnlockedCells="1"/>
  <printOptions/>
  <pageMargins left="0.15763888888888888" right="0.7479166666666667" top="0.9055555555555554" bottom="0.9840277777777777" header="0.39375" footer="0.5118055555555555"/>
  <pageSetup horizontalDpi="300" verticalDpi="300" orientation="landscape" paperSize="9"/>
  <headerFooter alignWithMargins="0">
    <oddHeader>&amp;L&amp;"Arial,Negrita"AYUNTAMIENTO DE LAS TRES VILLAS&amp;CRESUMEN PRESUPUESTO 2020&amp;R&amp;D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/>
  <cp:lastPrinted>2019-11-19T12:07:18Z</cp:lastPrinted>
  <dcterms:created xsi:type="dcterms:W3CDTF">2018-11-20T20:02:30Z</dcterms:created>
  <dcterms:modified xsi:type="dcterms:W3CDTF">2019-11-20T13:58:34Z</dcterms:modified>
  <cp:category/>
  <cp:version/>
  <cp:contentType/>
  <cp:contentStatus/>
  <cp:revision>2</cp:revision>
</cp:coreProperties>
</file>